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/>
  <workbookProtection workbookPassword="F984" lockStructure="1"/>
  <bookViews>
    <workbookView xWindow="2865" yWindow="3675" windowWidth="17625" windowHeight="4620" tabRatio="678" activeTab="1"/>
  </bookViews>
  <sheets>
    <sheet name="INI" sheetId="116" r:id="rId1"/>
    <sheet name="Ingresos" sheetId="103" r:id="rId2"/>
    <sheet name="Gastos" sheetId="104" r:id="rId3"/>
    <sheet name="Personal" sheetId="108" r:id="rId4"/>
    <sheet name="Presupuesto 1" sheetId="107" r:id="rId5"/>
    <sheet name="Presupuesto 2" sheetId="95" r:id="rId6"/>
    <sheet name="P&amp;L" sheetId="113" r:id="rId7"/>
    <sheet name="cálculos" sheetId="105" state="hidden" r:id="rId8"/>
    <sheet name="SB" sheetId="115" state="hidden" r:id="rId9"/>
  </sheets>
  <externalReferences>
    <externalReference r:id="rId10"/>
  </externalReferences>
  <definedNames>
    <definedName name="_xlnm._FilterDatabase" localSheetId="8" hidden="1">SB!$B$58:$B$70</definedName>
    <definedName name="AccountsReceivable_MY">[1]MultiYear!$H$123:$R$123</definedName>
    <definedName name="AcctsReceivable">[1]Balance!$I$59</definedName>
    <definedName name="AllocatedEquityCommon">[1]Valuation!$L$94</definedName>
    <definedName name="AllocatedEquityPreferred">[1]Valuation!$L$92</definedName>
    <definedName name="AmortizeTrademarks">[1]Income!$H$84</definedName>
    <definedName name="Annual_int">[1]Compounding!$F$58</definedName>
    <definedName name="Annuity_Int">[1]Compounding!$F$153</definedName>
    <definedName name="Annuity_Payment">[1]Compounding!$F$151</definedName>
    <definedName name="Annuity_Pds">[1]Compounding!$F$155</definedName>
    <definedName name="Annuity_Type">[1]Compounding!$F$157</definedName>
    <definedName name="_xlnm.Print_Area" localSheetId="2">Gastos!$D$8:$T$296</definedName>
    <definedName name="_xlnm.Print_Area" localSheetId="1">Ingresos!$C$2:$U$69</definedName>
    <definedName name="_xlnm.Print_Area" localSheetId="0">INI!$E$3:$O$23</definedName>
    <definedName name="_xlnm.Print_Area" localSheetId="6">'P&amp;L'!$D$13:$U$93</definedName>
    <definedName name="_xlnm.Print_Area" localSheetId="3">Personal!$C$1:$V$244</definedName>
    <definedName name="_xlnm.Print_Area" localSheetId="4">'Presupuesto 1'!$D$1:$T$72</definedName>
    <definedName name="_xlnm.Print_Area" localSheetId="5">'Presupuesto 2'!$E$14:$U$90</definedName>
    <definedName name="arribaAN1">#REF!</definedName>
    <definedName name="arribaAN2">#REF!</definedName>
    <definedName name="arribaCUATRO">#REF!</definedName>
    <definedName name="arribaDOS">'Presupuesto 2'!$A$5:$A$132</definedName>
    <definedName name="arribaGST">Gastos!$A$8:$A$280</definedName>
    <definedName name="arribaING">Ingresos!$A$8:$A$169</definedName>
    <definedName name="arribaPE">#REF!</definedName>
    <definedName name="arribaPER">Personal!$A$8:$A$240</definedName>
    <definedName name="arribaPPT">'Presupuesto 1'!$A$6:$A$112</definedName>
    <definedName name="ARRIBATREES">'P&amp;L'!$A$6:$A$88</definedName>
    <definedName name="arribaTRES">'P&amp;L'!$A$5:$A$93</definedName>
    <definedName name="arribaUNO">#REF!</definedName>
    <definedName name="ARRIBAUNOOO">#REF!</definedName>
    <definedName name="Block10Net">[1]Breakeven!$N$250</definedName>
    <definedName name="Block1Net">[1]Breakeven!$E$250</definedName>
    <definedName name="Block2Net">[1]Breakeven!$F$250</definedName>
    <definedName name="Block3Net">[1]Breakeven!$G$250</definedName>
    <definedName name="Block4Net">[1]Breakeven!$H$250</definedName>
    <definedName name="Block5Net">[1]Breakeven!$I$250</definedName>
    <definedName name="Block6Net">[1]Breakeven!$J$250</definedName>
    <definedName name="Block7Net">[1]Breakeven!$K$250</definedName>
    <definedName name="Block8Net">[1]Breakeven!$L$250</definedName>
    <definedName name="Block9Net">[1]Breakeven!$M$250</definedName>
    <definedName name="BlockSize">[1]Breakeven!$E$202</definedName>
    <definedName name="BookValueShareCommon">[1]Valuation!$L$98</definedName>
    <definedName name="BookValueSharePreferred">[1]Valuation!$L$97</definedName>
    <definedName name="BreakEvenQuantity">#REF!</definedName>
    <definedName name="BUSCARMES">SB!$E$59:$E$70</definedName>
    <definedName name="CAGR_Periods">[1]CAGR!$F$29</definedName>
    <definedName name="Cash">[1]Balance!$I$55</definedName>
    <definedName name="Cmpd_Int">[1]Compounding!$F$28</definedName>
    <definedName name="CmpdPerYr">[1]Compounding!$F$75</definedName>
    <definedName name="CommonShares">[1]Income!$H$59</definedName>
    <definedName name="CommonShares_1_MY">[1]MultiYear!$H$64</definedName>
    <definedName name="CommonShares_MY">[1]MultiYear!$H$64:$R$64</definedName>
    <definedName name="CompanyName">[1]Income!$H$47</definedName>
    <definedName name="CompanyName_MY">[1]MultiYear!$H$46</definedName>
    <definedName name="ConstantIN">[1]Breakeven!$H$153</definedName>
    <definedName name="ContributedCapital">[1]Balance!$I$128</definedName>
    <definedName name="ContributedCapital_MY">[1]MultiYear!$H$173:$R$173</definedName>
    <definedName name="CostOfGoodsSold">[1]Income!$J$73</definedName>
    <definedName name="CostOfGoodsSold_MY">[1]MultiYear!$H$78:$R$78</definedName>
    <definedName name="Costs">[1]ROI!$F$36</definedName>
    <definedName name="CurrencyMultiplier">[1]Income!$H$51</definedName>
    <definedName name="CurrencyMultiplier_MY">[1]MultiYear!$H$50</definedName>
    <definedName name="CurrencySymbol">[1]Income!$H$49</definedName>
    <definedName name="CurrencySymbol_MY">[1]MultiYear!$H$48</definedName>
    <definedName name="CurrentAssets">[1]Balance!$J$68</definedName>
    <definedName name="CurrentLiabilities">[1]Balance!$J$113</definedName>
    <definedName name="DCF_int">[1]NPV!$F$32</definedName>
    <definedName name="DeprecComputers">[1]Income!$H$93</definedName>
    <definedName name="DeprecOfficeEquip">[1]Income!$H$92</definedName>
    <definedName name="DeprecStoreEquip">[1]Income!$H$80</definedName>
    <definedName name="DiscRate_PB">[1]Payback!$M$58</definedName>
    <definedName name="DoubtfulAccounts">[1]Income!$H$91</definedName>
    <definedName name="EarningsPerShare">[1]Income!$J$124</definedName>
    <definedName name="EPS_MY">[1]MultiYear!$H$110:$R$110</definedName>
    <definedName name="ExtraOrdinaryAfterTax_MY">[1]MultiYear!$H$102:$R$102</definedName>
    <definedName name="ExtraordinaryItemRevenues">[1]Income!$H$112</definedName>
    <definedName name="ExtraordinaryItems">[1]Income!$J$116</definedName>
    <definedName name="ExtraordinaryItems_MY">[1]MultiYear!$H$102:$R$102</definedName>
    <definedName name="ExtraordinaryRevenues_MY">[1]MultiYear!$H$98:$R$98</definedName>
    <definedName name="ExtraordinaryTax_MY">[1]MultiYear!$H$101:$R$101</definedName>
    <definedName name="Final_Value">[1]CAGR!$F$27</definedName>
    <definedName name="Finance_Rate">[1]IRR!$G$83</definedName>
    <definedName name="FutureValue">[1]NPV!$F$38</definedName>
    <definedName name="FV_Int">[1]Compounding!$F$198</definedName>
    <definedName name="FV_Periods">[1]Compounding!$F$31</definedName>
    <definedName name="FV_Years">[1]Compounding!$F$202</definedName>
    <definedName name="FY_End">[1]Income!$H$53</definedName>
    <definedName name="FY_End_MY">[1]MultiYear!$H$52</definedName>
    <definedName name="FY_Start">[1]Income!$J$53</definedName>
    <definedName name="FY_Start_MY">[1]MultiYear!$J$52</definedName>
    <definedName name="Gains">[1]ROI!$F$34</definedName>
    <definedName name="GenAdminExpense">[1]Income!$I$97</definedName>
    <definedName name="General_And_Admin_Expenses_MY">[1]MultiYear!$H$83:$R$83</definedName>
    <definedName name="graficAN1">#REF!</definedName>
    <definedName name="graficAN2">#REF!</definedName>
    <definedName name="graficCUATRO">#REF!</definedName>
    <definedName name="graficDOS">'Presupuesto 2'!$A$69:$A$186</definedName>
    <definedName name="graficPE">#REF!</definedName>
    <definedName name="graficsAN1">#REF!</definedName>
    <definedName name="graficTRES">'P&amp;L'!$A$71:$A$243</definedName>
    <definedName name="graficUNO">#REF!</definedName>
    <definedName name="GrossProfit">[1]Income!$J$74</definedName>
    <definedName name="GrossProfit_MY">[1]MultiYear!$H$79:$R$79</definedName>
    <definedName name="Guess_IRR">[1]IRR!$G$50</definedName>
    <definedName name="HighestUnits">[1]Breakeven!$H$161</definedName>
    <definedName name="IncBeforeExtra">[1]Income!$J$109</definedName>
    <definedName name="IncBeforeExtra_MY">[1]MultiYear!$H$95:$R$95</definedName>
    <definedName name="IncBeforeTaxAndExtra">[1]Income!$J$106</definedName>
    <definedName name="IncBeforeTaxAndExtra_MY">[1]MultiYear!$H$92:$R$92</definedName>
    <definedName name="IncrementalBenefits">[1]CashFlow!$E$90:$N$90</definedName>
    <definedName name="IncrementalCosts">[1]CashFlow!$E$91:$N$91</definedName>
    <definedName name="IncTaxOperating_MY">[1]MultiYear!$H$93:$R$93</definedName>
    <definedName name="INFOGASTOS">Gastos!$A$328:$A$454</definedName>
    <definedName name="infoGST">Gastos!$A$327:$A$431</definedName>
    <definedName name="infoING">Ingresos!$A$129:$A$259</definedName>
    <definedName name="infoINI">INI!$A$186:$A$244</definedName>
    <definedName name="INFOINICIO">INI!$A$206:$A$423</definedName>
    <definedName name="infoPER">Personal!$A$275:$A$356</definedName>
    <definedName name="INFOPERSO">Personal!$A$276:$A$379</definedName>
    <definedName name="INFORMACDOS">'Presupuesto 2'!$A$199:$A$264</definedName>
    <definedName name="INFORMACTRES">'P&amp;L'!$A$199:$A$509</definedName>
    <definedName name="INFOUNO">#REF!</definedName>
    <definedName name="Initial_PV">[1]Compounding!$F$149</definedName>
    <definedName name="InputsBalance_MY">[1]MultiYear!$H$121:$R$126,[1]MultiYear!$H$130:$R$133,[1]MultiYear!$H$137:$R$138,[1]MultiYear!$H$142:$R$142,[1]MultiYear!$H$144:$R$144,[1]MultiYear!$H$151:$R$157,[1]MultiYear!$H$161:$R$162,[1]MultiYear!$H$170:$R$172</definedName>
    <definedName name="InputsIncome_MY">[1]MultiYear!$H$77:$R$78,[1]MultiYear!$H$82:$R$83,[1]MultiYear!$H$89:$R$90,[1]MultiYear!$H$98:$R$99</definedName>
    <definedName name="InputsRetained_MY">[1]MultiYear!$J$185</definedName>
    <definedName name="InputsSCFP_MY">[1]MultiYear!$H$213:$R$213,[1]MultiYear!$H$221:$R$221,[1]MultiYear!$H$226:$R$226,[1]MultiYear!$H$228:$R$228,[1]MultiYear!$H$240:$R$241,[1]MultiYear!$H$243:$R$243,[1]MultiYear!$H$245:$R$245,[1]MultiYear!$H$247:$R$248</definedName>
    <definedName name="IntangibleAssets">[1]Balance!$J$96</definedName>
    <definedName name="interest">[1]NPV!$F$32</definedName>
    <definedName name="InterestExpense">[1]Income!$I$104</definedName>
    <definedName name="InterestExpense_MY">[1]MultiYear!$H$90:$R$90</definedName>
    <definedName name="Inventories">[1]Balance!$I$66</definedName>
    <definedName name="InventoryTurns">[1]Activity!$J$87</definedName>
    <definedName name="InvestmentRevenues">[1]Income!$I$103</definedName>
    <definedName name="InvestmentRevenues_MY">[1]MultiYear!$H$89:$R$89</definedName>
    <definedName name="IRFORMACCUATRO">#REF!</definedName>
    <definedName name="LongTermInvest">[1]Balance!$J$75</definedName>
    <definedName name="LongTermLiabilities">[1]Balance!$J$118</definedName>
    <definedName name="LongTermLiabilities_MY">[1]MultiYear!$H$163:$R$163</definedName>
    <definedName name="LowestSVC">[1]Breakeven!#REF!</definedName>
    <definedName name="LowestSVIN">[1]Breakeven!#REF!</definedName>
    <definedName name="LowestUnits">[1]Breakeven!$H$159</definedName>
    <definedName name="MargenBRUT">Gastos!$A$350:$A$450</definedName>
    <definedName name="meses">SB!$B$59:$B$70</definedName>
    <definedName name="Net_Financial_Gain_Loss_MY">[1]MultiYear!$H$91:$R$91</definedName>
    <definedName name="NetExpenseCash">[1]Retained!#REF!</definedName>
    <definedName name="NetExtraordinary_MY">[1]MultiYear!$H$100:$R$100</definedName>
    <definedName name="NetGainExtraordinaryItem">[1]Income!$I$114</definedName>
    <definedName name="NetGainExtraordinaryItem_MY">[1]MultiYear!$H$100:$R$100</definedName>
    <definedName name="NetIncome">[1]Income!$J$118</definedName>
    <definedName name="NetIncome_MY">[1]MultiYear!$H$104:$R$104</definedName>
    <definedName name="NetIncrementalCashFlow">[1]CashFlow!$E$92:$N$92</definedName>
    <definedName name="NetSalesRevenue">[1]Income!$J$71</definedName>
    <definedName name="NetSalesRevenue_MY">[1]MultiYear!$H$77:$R$77</definedName>
    <definedName name="NotesReceivable">[1]Balance!$I$60</definedName>
    <definedName name="NPV_Int">[1]NPV!$J$68</definedName>
    <definedName name="NumberOfEmployees">[1]Activity!$H$42</definedName>
    <definedName name="NumberOfEmployees_MY">[1]MultiYear!$H$68:$R$68</definedName>
    <definedName name="NUMES">SB!$D$59:$D$70</definedName>
    <definedName name="OpExpense">[1]Income!$J$98</definedName>
    <definedName name="OpExpense_MY">[1]MultiYear!$H$84:$R$84</definedName>
    <definedName name="OpIncAfterTax">[1]Income!$J$109</definedName>
    <definedName name="OpIncBeforeTax">[1]Income!$J$100</definedName>
    <definedName name="OpIncBeforeTax_MY">[1]MultiYear!$H$86:$R$86</definedName>
    <definedName name="OpIncome">[1]Income!$J$100</definedName>
    <definedName name="OpIncomeTax">[1]Income!$J$107</definedName>
    <definedName name="OtherAssets">[1]Balance!$J$98</definedName>
    <definedName name="PdsPerYr">[1]NPV!$F$105</definedName>
    <definedName name="PdsPerYr_FV">[1]Compounding!$F$200</definedName>
    <definedName name="PeriodsGrowth">[1]Growth!$I$24</definedName>
    <definedName name="PPEquip">[1]Balance!$J$87</definedName>
    <definedName name="PPEquip_MY">[1]MultiYear!$H$139:$R$139</definedName>
    <definedName name="PreferredCumDividend">[1]Valuation!$K$90</definedName>
    <definedName name="PreferredLiquidation">[1]Valuation!$K$87</definedName>
    <definedName name="PreferredShares">[1]Income!$H$61</definedName>
    <definedName name="PreferredShares_1_MY">[1]MultiYear!$H$66</definedName>
    <definedName name="PreferredShares_MY">[1]MultiYear!$H$66:$R$66</definedName>
    <definedName name="Prepaid">[1]Balance!$I$67</definedName>
    <definedName name="PresentValue">[1]Compounding!$F$34</definedName>
    <definedName name="ProposalInflows">[1]CashFlow!$E$47:$N$47</definedName>
    <definedName name="ProposalOutflows">[1]CashFlow!$E$48:$N$48</definedName>
    <definedName name="PV_Periods">[1]NPV!$F$35</definedName>
    <definedName name="Reinvest_Rate">[1]IRR!$G$85</definedName>
    <definedName name="RetainedEarnings">[1]Balance!$I$130</definedName>
    <definedName name="RetainedEarnings_Bal_MY">[1]MultiYear!$H$175:$R$175</definedName>
    <definedName name="RetainedEarnings_MY">[1]MultiYear!$H$175:$R$175</definedName>
    <definedName name="RetainedEarningsBalance">[1]Retained!$I$45</definedName>
    <definedName name="RetainedEarningsBalance_MY">[1]MultiYear!$H$197:$R$197</definedName>
    <definedName name="RetainedEarningsFirstBalance_MY">[1]MultiYear!$J$185</definedName>
    <definedName name="RetainedEarningsStartYear_MY">[1]MultiYear!$J$184</definedName>
    <definedName name="SalesPerDay">[1]Activity!$J$175</definedName>
    <definedName name="SCFP_CommonDividends">[1]FinCashFlow!$J$78</definedName>
    <definedName name="SCFP_CommonDividends_MY">[1]MultiYear!$H$241:$R$241</definedName>
    <definedName name="SCFP_InflowFromAssetSale">[1]Retained!#REF!</definedName>
    <definedName name="SCFP_InflowFromFinancing">[1]Retained!#REF!</definedName>
    <definedName name="SCFP_InflowFromOpsAndInvest">[1]Retained!#REF!</definedName>
    <definedName name="SCFP_NetExpenseCash">[1]Retained!#REF!</definedName>
    <definedName name="SCFP_NetInflowFromExtraordinary">[1]Retained!#REF!</definedName>
    <definedName name="SCFP_NonCashExpenses">[1]Retained!#REF!</definedName>
    <definedName name="SCFP_OpExpenses">[1]Retained!#REF!</definedName>
    <definedName name="SCFP_PreferredDividends">[1]FinCashFlow!$J$77</definedName>
    <definedName name="SCFP_PreferredDividends_MY">[1]MultiYear!$H$240:$R$240</definedName>
    <definedName name="SCFP_SalesAndInvestmentRevenues">[1]Retained!$J$41</definedName>
    <definedName name="SCFP_TotalCashFlow">[1]FinCashFlow!$K$89</definedName>
    <definedName name="SCFP_TotalCashInflows">[1]FinCashFlow!$K$72</definedName>
    <definedName name="SCFP_TotalCashOutflows">[1]FinCashFlow!$K$87</definedName>
    <definedName name="SellingExpense">[1]Income!$I$86</definedName>
    <definedName name="SellingExpenses_MY">[1]MultiYear!$H$82:$R$82</definedName>
    <definedName name="SemiVariableCostArray">[1]Breakeven!$H$150:$L$151</definedName>
    <definedName name="SemiVariableInflowArray">[1]Breakeven!$H$156:$L$157</definedName>
    <definedName name="SharePrice">[1]Valuation!$H$46</definedName>
    <definedName name="ShortTermInvestments">[1]Balance!$I$56</definedName>
    <definedName name="Start_Value">[1]CAGR!$F$25</definedName>
    <definedName name="StartingPV">[1]Compounding!$F$56</definedName>
    <definedName name="SVCChangePCT">[1]Breakeven!#REF!</definedName>
    <definedName name="SVCChangeUnits">[1]Breakeven!#REF!</definedName>
    <definedName name="SVINChangePCT">[1]Breakeven!#REF!</definedName>
    <definedName name="SVINChangeUnits">[1]Breakeven!#REF!</definedName>
    <definedName name="TaxExtraOrdinaryItem">[1]Income!$I$115</definedName>
    <definedName name="TaxExtraOrdinaryItem_MY">[1]MultiYear!$H$101</definedName>
    <definedName name="TaxOnExtraordinaryItem1">[1]Income!$I$116</definedName>
    <definedName name="TaxRateExtra">[1]Income!$H$57</definedName>
    <definedName name="TaxRateExtra_1_MY">[1]MultiYear!$H$62</definedName>
    <definedName name="TaxRateExtra_MY">[1]MultiYear!$H$62:$R$62</definedName>
    <definedName name="TaxRateOperating">[1]Income!$H$55</definedName>
    <definedName name="TaxRateOperating_1_MY">[1]MultiYear!$H$60</definedName>
    <definedName name="TaxRateOperating_MY">[1]MultiYear!$H$60:$R$60</definedName>
    <definedName name="Total_semivariable_costs">[1]Breakeven!$E$226</definedName>
    <definedName name="TotalAssets">[1]Balance!$J$100</definedName>
    <definedName name="TotalAssets_MY">[1]MultiYear!$H$146:$R$146</definedName>
    <definedName name="TotalCosts">#REF!</definedName>
    <definedName name="TotalCostsSVC">[1]Breakeven!$E$231:$N$231</definedName>
    <definedName name="TotalCurrentAssets_MY">[1]MultiYear!$H$127:$R$127</definedName>
    <definedName name="TotalCurrentLiabilities_MY">[1]MultiYear!$H$158:$R$158</definedName>
    <definedName name="TotalEquity">[1]Balance!$J$132</definedName>
    <definedName name="TotalEquity_MY">[1]MultiYear!$H$177:$R$177</definedName>
    <definedName name="TotalFC">[1]Breakeven!$H$145</definedName>
    <definedName name="TotalFixedCost">#REF!</definedName>
    <definedName name="TotalInConst">[1]Breakeven!$E$235:$N$235</definedName>
    <definedName name="TotalInflow">#REF!</definedName>
    <definedName name="TotalInflowsSVC">[1]Breakeven!$E$245:$N$245</definedName>
    <definedName name="TotalInventories_MY">[1]MultiYear!$H$125:$R$125</definedName>
    <definedName name="TotalLiabAndEquity">[1]Balance!$J$134</definedName>
    <definedName name="TotalLiabilities">[1]Balance!$J$120</definedName>
    <definedName name="TotalLiabilities_MY">[1]MultiYear!$H$165:$R$165</definedName>
    <definedName name="TotalSVC">[1]Breakeven!$E$226:$N$226</definedName>
    <definedName name="TotalSVIN">[1]Breakeven!$E$240:$N$240</definedName>
    <definedName name="TotalVariableCost">#REF!</definedName>
    <definedName name="TotalVC">[1]Breakeven!$E$221:$N$221</definedName>
    <definedName name="UnitInflow">#REF!</definedName>
    <definedName name="Units">#REF!</definedName>
    <definedName name="Units1">[1]Breakeven!$E$212</definedName>
    <definedName name="Units10">[1]Breakeven!$N$212</definedName>
    <definedName name="Units2">[1]Breakeven!$F$212</definedName>
    <definedName name="Units3">[1]Breakeven!$G$212</definedName>
    <definedName name="Units4">[1]Breakeven!$H$212</definedName>
    <definedName name="Units5">[1]Breakeven!$I$212</definedName>
    <definedName name="Units6">[1]Breakeven!$J$212</definedName>
    <definedName name="Units7">[1]Breakeven!$K$212</definedName>
    <definedName name="Units8">[1]Breakeven!$L$212</definedName>
    <definedName name="Units9">[1]Breakeven!$M$212</definedName>
    <definedName name="UnitsSVC">[1]Breakeven!$E$212:$N$212</definedName>
    <definedName name="UnitVariableCost">#REF!</definedName>
    <definedName name="UnitVC">[1]Breakeven!$H$147</definedName>
    <definedName name="VENTASarrib">Ingresos!$A$199:$A$240</definedName>
    <definedName name="Yr10CumCF">[1]Payback!$N$32</definedName>
    <definedName name="Yr10CumDiscCF">[1]Payback!$N$67</definedName>
    <definedName name="Yr10DiscCF">[1]Payback!$N$66</definedName>
    <definedName name="Yr10NetCF">[1]Payback!$N$28</definedName>
    <definedName name="Yr1CumCF">[1]Payback!$E$32</definedName>
    <definedName name="Yr1CumDiscCF">[1]Payback!$E$67</definedName>
    <definedName name="Yr1DiscCF">[1]Payback!$E$66</definedName>
    <definedName name="Yr1NetCF">[1]Payback!$E$28</definedName>
    <definedName name="Yr2CumCF">[1]Payback!$F$32</definedName>
    <definedName name="Yr2CumDiscCF">[1]Payback!$F$67</definedName>
    <definedName name="Yr2DiscCF">[1]Payback!$F$66</definedName>
    <definedName name="Yr2NetCF">[1]Payback!$F$28</definedName>
    <definedName name="Yr3CumCF">[1]Payback!$G$32</definedName>
    <definedName name="Yr3CumDiscCF">[1]Payback!$G$67</definedName>
    <definedName name="Yr3DiscCF">[1]Payback!$G$66</definedName>
    <definedName name="Yr3NetCF">[1]Payback!$G$28</definedName>
    <definedName name="Yr4CumCF">[1]Payback!$H$32</definedName>
    <definedName name="Yr4CumDiscCF">[1]Payback!$H$67</definedName>
    <definedName name="Yr4DiscCF">[1]Payback!$H$66</definedName>
    <definedName name="Yr4NetCF">[1]Payback!$H$28</definedName>
    <definedName name="Yr5CumCF">[1]Payback!$I$32</definedName>
    <definedName name="Yr5CumDiscCF">[1]Payback!$I$67</definedName>
    <definedName name="Yr5DiscCF">[1]Payback!$I$66</definedName>
    <definedName name="Yr5NetCF">[1]Payback!$I$28</definedName>
    <definedName name="Yr5Outflow">[1]ROI!#REF!</definedName>
    <definedName name="Yr6CumCF">[1]Payback!$J$32</definedName>
    <definedName name="Yr6CumDiscCF">[1]Payback!$J$67</definedName>
    <definedName name="Yr6DiscCF">[1]Payback!$J$66</definedName>
    <definedName name="Yr6NetCF">[1]Payback!$J$28</definedName>
    <definedName name="Yr7CumCF">[1]Payback!$K$32</definedName>
    <definedName name="Yr7CumDiscCF">[1]Payback!$K$67</definedName>
    <definedName name="Yr7DiscCF">[1]Payback!$K$66</definedName>
    <definedName name="Yr7NetCF">[1]Payback!$K$28</definedName>
    <definedName name="Yr8CumCF">[1]Payback!$L$32</definedName>
    <definedName name="Yr8CumDiscCF">[1]Payback!$L$67</definedName>
    <definedName name="Yr8DiscCF">[1]Payback!$L$66</definedName>
    <definedName name="Yr8NetCF">[1]Payback!$L$28</definedName>
    <definedName name="Yr9CumCF">[1]Payback!$M$32</definedName>
    <definedName name="Yr9CumDiscCF">[1]Payback!$M$67</definedName>
    <definedName name="Yr9DiscCF">[1]Payback!$M$66</definedName>
    <definedName name="Yr9NetCF">[1]Payback!$M$28</definedName>
  </definedNames>
  <calcPr calcId="144525"/>
</workbook>
</file>

<file path=xl/calcChain.xml><?xml version="1.0" encoding="utf-8"?>
<calcChain xmlns="http://schemas.openxmlformats.org/spreadsheetml/2006/main">
  <c r="F101" i="116" l="1"/>
  <c r="G101" i="116" s="1"/>
  <c r="H17" i="116" s="1"/>
  <c r="P3" i="107"/>
  <c r="P3" i="95"/>
  <c r="C10" i="105"/>
  <c r="H186" i="104"/>
  <c r="H37" i="107" s="1"/>
  <c r="G42" i="95" s="1"/>
  <c r="H193" i="104"/>
  <c r="H200" i="104"/>
  <c r="H39" i="107" s="1"/>
  <c r="G45" i="113" s="1"/>
  <c r="H207" i="104"/>
  <c r="H40" i="107" s="1"/>
  <c r="G45" i="95" s="1"/>
  <c r="H214" i="104"/>
  <c r="H41" i="107" s="1"/>
  <c r="H221" i="104"/>
  <c r="H42" i="107" s="1"/>
  <c r="G48" i="113" s="1"/>
  <c r="H228" i="104"/>
  <c r="H43" i="107" s="1"/>
  <c r="H235" i="104"/>
  <c r="H44" i="107" s="1"/>
  <c r="G49" i="95" s="1"/>
  <c r="H242" i="104"/>
  <c r="H45" i="107"/>
  <c r="G50" i="95" s="1"/>
  <c r="H249" i="104"/>
  <c r="H46" i="107" s="1"/>
  <c r="H256" i="104"/>
  <c r="H47" i="107" s="1"/>
  <c r="G52" i="95" s="1"/>
  <c r="H70" i="104"/>
  <c r="C24" i="105" s="1"/>
  <c r="H103" i="104"/>
  <c r="H32" i="107" s="1"/>
  <c r="G38" i="113" s="1"/>
  <c r="H136" i="104"/>
  <c r="C26" i="105" s="1"/>
  <c r="H169" i="104"/>
  <c r="H56" i="104"/>
  <c r="H23" i="104"/>
  <c r="AU13" i="108"/>
  <c r="AZ13" i="108" s="1"/>
  <c r="AU14" i="108"/>
  <c r="AU15" i="108"/>
  <c r="AV15" i="108" s="1"/>
  <c r="AU16" i="108"/>
  <c r="AU17" i="108"/>
  <c r="AV17" i="108" s="1"/>
  <c r="AV159" i="108"/>
  <c r="AV160" i="108"/>
  <c r="AV161" i="108"/>
  <c r="AV162" i="108"/>
  <c r="AV163" i="108"/>
  <c r="AU19" i="108"/>
  <c r="AV19" i="108" s="1"/>
  <c r="AU20" i="108"/>
  <c r="BB20" i="108" s="1"/>
  <c r="AU21" i="108"/>
  <c r="AV21" i="108" s="1"/>
  <c r="AU22" i="108"/>
  <c r="AV22" i="108" s="1"/>
  <c r="AU23" i="108"/>
  <c r="AX23" i="108" s="1"/>
  <c r="AU24" i="108"/>
  <c r="AV24" i="108" s="1"/>
  <c r="AU25" i="108"/>
  <c r="AV25" i="108" s="1"/>
  <c r="AU26" i="108"/>
  <c r="AU27" i="108"/>
  <c r="AV27" i="108" s="1"/>
  <c r="AU28" i="108"/>
  <c r="AV28" i="108" s="1"/>
  <c r="AU29" i="108"/>
  <c r="AV29" i="108"/>
  <c r="AU30" i="108"/>
  <c r="AU31" i="108"/>
  <c r="AV31" i="108" s="1"/>
  <c r="AU32" i="108"/>
  <c r="AV32" i="108" s="1"/>
  <c r="AU33" i="108"/>
  <c r="AV33" i="108" s="1"/>
  <c r="AU34" i="108"/>
  <c r="AV166" i="108"/>
  <c r="AV167" i="108"/>
  <c r="AV168" i="108"/>
  <c r="AV169" i="108"/>
  <c r="AV170" i="108"/>
  <c r="AV171" i="108"/>
  <c r="AV172" i="108"/>
  <c r="AV173" i="108"/>
  <c r="AV174" i="108"/>
  <c r="AV175" i="108"/>
  <c r="AV176" i="108"/>
  <c r="AV177" i="108"/>
  <c r="AV178" i="108"/>
  <c r="AV179" i="108"/>
  <c r="AV180" i="108"/>
  <c r="AV181" i="108"/>
  <c r="AU38" i="108"/>
  <c r="BC38" i="108" s="1"/>
  <c r="AU39" i="108"/>
  <c r="AV39" i="108" s="1"/>
  <c r="AU40" i="108"/>
  <c r="AV40" i="108" s="1"/>
  <c r="AU41" i="108"/>
  <c r="AV41" i="108" s="1"/>
  <c r="AU42" i="108"/>
  <c r="AV42" i="108" s="1"/>
  <c r="AU43" i="108"/>
  <c r="AV43" i="108" s="1"/>
  <c r="AU44" i="108"/>
  <c r="AV44" i="108" s="1"/>
  <c r="AU45" i="108"/>
  <c r="AU46" i="108"/>
  <c r="AV46" i="108" s="1"/>
  <c r="AU47" i="108"/>
  <c r="AY47" i="108" s="1"/>
  <c r="AU48" i="108"/>
  <c r="AV48" i="108" s="1"/>
  <c r="AU49" i="108"/>
  <c r="AU50" i="108"/>
  <c r="AV50" i="108" s="1"/>
  <c r="AU51" i="108"/>
  <c r="AV51" i="108" s="1"/>
  <c r="AU52" i="108"/>
  <c r="AZ52" i="108" s="1"/>
  <c r="AU53" i="108"/>
  <c r="AU61" i="108"/>
  <c r="AV61" i="108" s="1"/>
  <c r="AU62" i="108"/>
  <c r="AV62" i="108"/>
  <c r="AU63" i="108"/>
  <c r="AV63" i="108"/>
  <c r="AU64" i="108"/>
  <c r="AV64" i="108"/>
  <c r="AU65" i="108"/>
  <c r="AV65" i="108"/>
  <c r="AV186" i="108"/>
  <c r="AV187" i="108"/>
  <c r="AV188" i="108"/>
  <c r="AV189" i="108"/>
  <c r="AV190" i="108"/>
  <c r="AU68" i="108"/>
  <c r="AZ68" i="108" s="1"/>
  <c r="AU69" i="108"/>
  <c r="AW69" i="108" s="1"/>
  <c r="AU70" i="108"/>
  <c r="AV70" i="108" s="1"/>
  <c r="AU71" i="108"/>
  <c r="AU72" i="108"/>
  <c r="AV72" i="108" s="1"/>
  <c r="AU73" i="108"/>
  <c r="AW73" i="108" s="1"/>
  <c r="AU74" i="108"/>
  <c r="AV74" i="108" s="1"/>
  <c r="AU75" i="108"/>
  <c r="AU76" i="108"/>
  <c r="AV76" i="108" s="1"/>
  <c r="AU77" i="108"/>
  <c r="AU78" i="108"/>
  <c r="AV78" i="108" s="1"/>
  <c r="AU79" i="108"/>
  <c r="AZ79" i="108" s="1"/>
  <c r="AU80" i="108"/>
  <c r="AV80" i="108"/>
  <c r="AU81" i="108"/>
  <c r="AU82" i="108"/>
  <c r="AV82" i="108" s="1"/>
  <c r="AU83" i="108"/>
  <c r="AW83" i="108" s="1"/>
  <c r="AV193" i="108"/>
  <c r="AV194" i="108"/>
  <c r="AV195" i="108"/>
  <c r="AV196" i="108"/>
  <c r="AV197" i="108"/>
  <c r="AV198" i="108"/>
  <c r="AV199" i="108"/>
  <c r="AV200" i="108"/>
  <c r="AV201" i="108"/>
  <c r="AV202" i="108"/>
  <c r="AV203" i="108"/>
  <c r="AV204" i="108"/>
  <c r="AV205" i="108"/>
  <c r="AV206" i="108"/>
  <c r="AV207" i="108"/>
  <c r="AV208" i="108"/>
  <c r="AU87" i="108"/>
  <c r="AV87" i="108" s="1"/>
  <c r="AU88" i="108"/>
  <c r="AV88" i="108" s="1"/>
  <c r="AU89" i="108"/>
  <c r="AV89" i="108" s="1"/>
  <c r="AU90" i="108"/>
  <c r="AU91" i="108"/>
  <c r="AV91" i="108" s="1"/>
  <c r="AU92" i="108"/>
  <c r="AV92" i="108" s="1"/>
  <c r="AU93" i="108"/>
  <c r="AV93" i="108" s="1"/>
  <c r="AU94" i="108"/>
  <c r="AU95" i="108"/>
  <c r="AV95" i="108" s="1"/>
  <c r="AU96" i="108"/>
  <c r="AV96" i="108" s="1"/>
  <c r="AU97" i="108"/>
  <c r="AV97" i="108" s="1"/>
  <c r="AU98" i="108"/>
  <c r="AU99" i="108"/>
  <c r="AV99" i="108" s="1"/>
  <c r="AU100" i="108"/>
  <c r="AV100" i="108" s="1"/>
  <c r="AU101" i="108"/>
  <c r="AV101" i="108" s="1"/>
  <c r="AU102" i="108"/>
  <c r="AU110" i="108"/>
  <c r="AV110" i="108" s="1"/>
  <c r="AU111" i="108"/>
  <c r="AV111" i="108" s="1"/>
  <c r="AU112" i="108"/>
  <c r="AY112" i="108" s="1"/>
  <c r="AU113" i="108"/>
  <c r="AU114" i="108"/>
  <c r="AV114" i="108" s="1"/>
  <c r="AV213" i="108"/>
  <c r="AV214" i="108"/>
  <c r="AV215" i="108"/>
  <c r="AV216" i="108"/>
  <c r="AV217" i="108"/>
  <c r="AU117" i="108"/>
  <c r="BA117" i="108" s="1"/>
  <c r="AU118" i="108"/>
  <c r="AU119" i="108"/>
  <c r="AV119" i="108" s="1"/>
  <c r="AU120" i="108"/>
  <c r="AV120" i="108" s="1"/>
  <c r="AU121" i="108"/>
  <c r="AU122" i="108"/>
  <c r="AV122" i="108" s="1"/>
  <c r="AU123" i="108"/>
  <c r="AV123" i="108" s="1"/>
  <c r="AU124" i="108"/>
  <c r="AV124" i="108" s="1"/>
  <c r="AU125" i="108"/>
  <c r="AY125" i="108" s="1"/>
  <c r="AU126" i="108"/>
  <c r="AU127" i="108"/>
  <c r="AV127" i="108" s="1"/>
  <c r="AU128" i="108"/>
  <c r="AV128" i="108" s="1"/>
  <c r="AU129" i="108"/>
  <c r="AU130" i="108"/>
  <c r="AV130" i="108" s="1"/>
  <c r="AU131" i="108"/>
  <c r="AV131" i="108" s="1"/>
  <c r="AU132" i="108"/>
  <c r="AV132" i="108" s="1"/>
  <c r="AV220" i="108"/>
  <c r="AV221" i="108"/>
  <c r="AV222" i="108"/>
  <c r="AV223" i="108"/>
  <c r="AV224" i="108"/>
  <c r="AV225" i="108"/>
  <c r="AV226" i="108"/>
  <c r="AV227" i="108"/>
  <c r="AV228" i="108"/>
  <c r="AV229" i="108"/>
  <c r="AV230" i="108"/>
  <c r="AV231" i="108"/>
  <c r="AV232" i="108"/>
  <c r="AV233" i="108"/>
  <c r="AV234" i="108"/>
  <c r="AV235" i="108"/>
  <c r="AU136" i="108"/>
  <c r="AU137" i="108"/>
  <c r="AV137" i="108" s="1"/>
  <c r="AU138" i="108"/>
  <c r="AZ138" i="108" s="1"/>
  <c r="AU139" i="108"/>
  <c r="BA139" i="108" s="1"/>
  <c r="AU140" i="108"/>
  <c r="BB140" i="108" s="1"/>
  <c r="AU141" i="108"/>
  <c r="AV141" i="108" s="1"/>
  <c r="AU142" i="108"/>
  <c r="AY142" i="108" s="1"/>
  <c r="AU143" i="108"/>
  <c r="AY143" i="108" s="1"/>
  <c r="AU144" i="108"/>
  <c r="AU145" i="108"/>
  <c r="AX145" i="108" s="1"/>
  <c r="AU146" i="108"/>
  <c r="AY146" i="108" s="1"/>
  <c r="AU147" i="108"/>
  <c r="BA147" i="108" s="1"/>
  <c r="AU148" i="108"/>
  <c r="BB148" i="108" s="1"/>
  <c r="AU149" i="108"/>
  <c r="AV149" i="108" s="1"/>
  <c r="AU150" i="108"/>
  <c r="AZ150" i="108" s="1"/>
  <c r="AU151" i="108"/>
  <c r="AX151" i="108" s="1"/>
  <c r="H268" i="104"/>
  <c r="C42" i="105" s="1"/>
  <c r="H277" i="104"/>
  <c r="H286" i="104"/>
  <c r="H64" i="107" s="1"/>
  <c r="G61" i="95" s="1"/>
  <c r="I189" i="104"/>
  <c r="J189" i="104" s="1"/>
  <c r="K189" i="104" s="1"/>
  <c r="L189" i="104" s="1"/>
  <c r="M189" i="104" s="1"/>
  <c r="N189" i="104" s="1"/>
  <c r="O189" i="104" s="1"/>
  <c r="P189" i="104" s="1"/>
  <c r="Q189" i="104" s="1"/>
  <c r="R189" i="104" s="1"/>
  <c r="S189" i="104" s="1"/>
  <c r="G189" i="104" s="1"/>
  <c r="I190" i="104"/>
  <c r="J190" i="104" s="1"/>
  <c r="K190" i="104" s="1"/>
  <c r="L190" i="104" s="1"/>
  <c r="M190" i="104" s="1"/>
  <c r="N190" i="104" s="1"/>
  <c r="O190" i="104" s="1"/>
  <c r="P190" i="104" s="1"/>
  <c r="Q190" i="104" s="1"/>
  <c r="R190" i="104" s="1"/>
  <c r="S190" i="104" s="1"/>
  <c r="I191" i="104"/>
  <c r="I192" i="104"/>
  <c r="J192" i="104" s="1"/>
  <c r="K192" i="104" s="1"/>
  <c r="L192" i="104" s="1"/>
  <c r="M192" i="104" s="1"/>
  <c r="N192" i="104" s="1"/>
  <c r="O192" i="104" s="1"/>
  <c r="P192" i="104" s="1"/>
  <c r="Q192" i="104" s="1"/>
  <c r="I199" i="104"/>
  <c r="I204" i="104"/>
  <c r="I205" i="104"/>
  <c r="J205" i="104" s="1"/>
  <c r="K205" i="104" s="1"/>
  <c r="I206" i="104"/>
  <c r="I211" i="104"/>
  <c r="I212" i="104"/>
  <c r="I213" i="104"/>
  <c r="J213" i="104" s="1"/>
  <c r="K213" i="104" s="1"/>
  <c r="I218" i="104"/>
  <c r="I219" i="104"/>
  <c r="J219" i="104" s="1"/>
  <c r="I220" i="104"/>
  <c r="J220" i="104" s="1"/>
  <c r="K220" i="104" s="1"/>
  <c r="L220" i="104" s="1"/>
  <c r="M220" i="104" s="1"/>
  <c r="N220" i="104" s="1"/>
  <c r="O220" i="104" s="1"/>
  <c r="P220" i="104" s="1"/>
  <c r="Q220" i="104" s="1"/>
  <c r="R220" i="104" s="1"/>
  <c r="I225" i="104"/>
  <c r="J225" i="104" s="1"/>
  <c r="I226" i="104"/>
  <c r="J226" i="104" s="1"/>
  <c r="K226" i="104" s="1"/>
  <c r="L226" i="104" s="1"/>
  <c r="M226" i="104" s="1"/>
  <c r="N226" i="104" s="1"/>
  <c r="O226" i="104" s="1"/>
  <c r="P226" i="104" s="1"/>
  <c r="Q226" i="104" s="1"/>
  <c r="R226" i="104" s="1"/>
  <c r="S226" i="104" s="1"/>
  <c r="I227" i="104"/>
  <c r="I232" i="104"/>
  <c r="J232" i="104" s="1"/>
  <c r="K232" i="104" s="1"/>
  <c r="L232" i="104" s="1"/>
  <c r="M232" i="104" s="1"/>
  <c r="N232" i="104" s="1"/>
  <c r="O232" i="104" s="1"/>
  <c r="P232" i="104" s="1"/>
  <c r="Q232" i="104" s="1"/>
  <c r="R232" i="104" s="1"/>
  <c r="I233" i="104"/>
  <c r="J233" i="104" s="1"/>
  <c r="K233" i="104" s="1"/>
  <c r="L233" i="104" s="1"/>
  <c r="M233" i="104" s="1"/>
  <c r="N233" i="104" s="1"/>
  <c r="O233" i="104" s="1"/>
  <c r="I234" i="104"/>
  <c r="J234" i="104" s="1"/>
  <c r="K234" i="104" s="1"/>
  <c r="L234" i="104" s="1"/>
  <c r="M234" i="104" s="1"/>
  <c r="N234" i="104" s="1"/>
  <c r="O234" i="104" s="1"/>
  <c r="P234" i="104" s="1"/>
  <c r="Q234" i="104" s="1"/>
  <c r="R234" i="104" s="1"/>
  <c r="I239" i="104"/>
  <c r="I240" i="104"/>
  <c r="J240" i="104" s="1"/>
  <c r="K240" i="104" s="1"/>
  <c r="L240" i="104" s="1"/>
  <c r="M240" i="104" s="1"/>
  <c r="N240" i="104" s="1"/>
  <c r="O240" i="104" s="1"/>
  <c r="P240" i="104" s="1"/>
  <c r="Q240" i="104" s="1"/>
  <c r="R240" i="104" s="1"/>
  <c r="S240" i="104" s="1"/>
  <c r="I241" i="104"/>
  <c r="J241" i="104" s="1"/>
  <c r="K241" i="104" s="1"/>
  <c r="L241" i="104" s="1"/>
  <c r="M241" i="104" s="1"/>
  <c r="N241" i="104" s="1"/>
  <c r="O241" i="104" s="1"/>
  <c r="P241" i="104" s="1"/>
  <c r="Q241" i="104" s="1"/>
  <c r="I245" i="104"/>
  <c r="I246" i="104"/>
  <c r="I247" i="104"/>
  <c r="J247" i="104" s="1"/>
  <c r="K247" i="104" s="1"/>
  <c r="L247" i="104" s="1"/>
  <c r="M247" i="104" s="1"/>
  <c r="N247" i="104" s="1"/>
  <c r="O247" i="104" s="1"/>
  <c r="P247" i="104" s="1"/>
  <c r="Q247" i="104" s="1"/>
  <c r="R247" i="104" s="1"/>
  <c r="I248" i="104"/>
  <c r="I252" i="104"/>
  <c r="I253" i="104"/>
  <c r="I254" i="104"/>
  <c r="J254" i="104" s="1"/>
  <c r="K254" i="104" s="1"/>
  <c r="I255" i="104"/>
  <c r="I70" i="104"/>
  <c r="D24" i="105" s="1"/>
  <c r="I103" i="104"/>
  <c r="I32" i="107" s="1"/>
  <c r="H40" i="95" s="1"/>
  <c r="I23" i="104"/>
  <c r="D20" i="105" s="1"/>
  <c r="AW15" i="108"/>
  <c r="AW159" i="108"/>
  <c r="AW160" i="108"/>
  <c r="AW162" i="108"/>
  <c r="AW19" i="108"/>
  <c r="AX21" i="108"/>
  <c r="AW23" i="108"/>
  <c r="AW29" i="108"/>
  <c r="AW166" i="108"/>
  <c r="AW167" i="108"/>
  <c r="AW168" i="108"/>
  <c r="AW169" i="108"/>
  <c r="AW170" i="108"/>
  <c r="AW171" i="108"/>
  <c r="AW172" i="108"/>
  <c r="AW173" i="108"/>
  <c r="AW174" i="108"/>
  <c r="AW175" i="108"/>
  <c r="AW176" i="108"/>
  <c r="AW177" i="108"/>
  <c r="AW178" i="108"/>
  <c r="AW179" i="108"/>
  <c r="AW180" i="108"/>
  <c r="AW181" i="108"/>
  <c r="AW46" i="108"/>
  <c r="AW47" i="108"/>
  <c r="AW61" i="108"/>
  <c r="AW63" i="108"/>
  <c r="AW65" i="108"/>
  <c r="AW187" i="108"/>
  <c r="AW188" i="108"/>
  <c r="AW189" i="108"/>
  <c r="AW72" i="108"/>
  <c r="AW80" i="108"/>
  <c r="AW193" i="108"/>
  <c r="AW194" i="108"/>
  <c r="AW195" i="108"/>
  <c r="AW196" i="108"/>
  <c r="AW197" i="108"/>
  <c r="AW198" i="108"/>
  <c r="AW199" i="108"/>
  <c r="AW200" i="108"/>
  <c r="AW201" i="108"/>
  <c r="AW202" i="108"/>
  <c r="AW203" i="108"/>
  <c r="AW204" i="108"/>
  <c r="AW205" i="108"/>
  <c r="AW206" i="108"/>
  <c r="AW207" i="108"/>
  <c r="AW208" i="108"/>
  <c r="AW114" i="108"/>
  <c r="AW214" i="108"/>
  <c r="AW215" i="108"/>
  <c r="AW217" i="108"/>
  <c r="AW132" i="108"/>
  <c r="AW220" i="108"/>
  <c r="AW221" i="108"/>
  <c r="AW222" i="108"/>
  <c r="AW223" i="108"/>
  <c r="AW224" i="108"/>
  <c r="AW225" i="108"/>
  <c r="AW226" i="108"/>
  <c r="AW227" i="108"/>
  <c r="AW228" i="108"/>
  <c r="AW229" i="108"/>
  <c r="AW230" i="108"/>
  <c r="AW231" i="108"/>
  <c r="AW232" i="108"/>
  <c r="AW233" i="108"/>
  <c r="AW234" i="108"/>
  <c r="AW235" i="108"/>
  <c r="AW141" i="108"/>
  <c r="AW145" i="108"/>
  <c r="AW147" i="108"/>
  <c r="I286" i="104"/>
  <c r="I64" i="107" s="1"/>
  <c r="H61" i="95" s="1"/>
  <c r="J206" i="104"/>
  <c r="K206" i="104" s="1"/>
  <c r="L206" i="104" s="1"/>
  <c r="M206" i="104" s="1"/>
  <c r="N206" i="104" s="1"/>
  <c r="O206" i="104" s="1"/>
  <c r="P206" i="104" s="1"/>
  <c r="Q206" i="104" s="1"/>
  <c r="R206" i="104" s="1"/>
  <c r="S206" i="104" s="1"/>
  <c r="J211" i="104"/>
  <c r="J212" i="104"/>
  <c r="J207" i="104" s="1"/>
  <c r="J40" i="107" s="1"/>
  <c r="J227" i="104"/>
  <c r="K227" i="104" s="1"/>
  <c r="L227" i="104" s="1"/>
  <c r="M227" i="104" s="1"/>
  <c r="N227" i="104" s="1"/>
  <c r="O227" i="104" s="1"/>
  <c r="P227" i="104" s="1"/>
  <c r="Q227" i="104" s="1"/>
  <c r="R227" i="104" s="1"/>
  <c r="J246" i="104"/>
  <c r="J248" i="104"/>
  <c r="J252" i="104"/>
  <c r="J255" i="104"/>
  <c r="K255" i="104" s="1"/>
  <c r="L255" i="104" s="1"/>
  <c r="M255" i="104" s="1"/>
  <c r="N255" i="104" s="1"/>
  <c r="O255" i="104" s="1"/>
  <c r="J70" i="104"/>
  <c r="E24" i="105" s="1"/>
  <c r="J136" i="104"/>
  <c r="E26" i="105" s="1"/>
  <c r="J23" i="104"/>
  <c r="E20" i="105" s="1"/>
  <c r="AX159" i="108"/>
  <c r="AX160" i="108"/>
  <c r="AX19" i="108"/>
  <c r="AX25" i="108"/>
  <c r="AX29" i="108"/>
  <c r="AX32" i="108"/>
  <c r="AX166" i="108"/>
  <c r="AX167" i="108"/>
  <c r="AX168" i="108"/>
  <c r="AX169" i="108"/>
  <c r="AX170" i="108"/>
  <c r="AX171" i="108"/>
  <c r="AX172" i="108"/>
  <c r="AX173" i="108"/>
  <c r="AX174" i="108"/>
  <c r="AX175" i="108"/>
  <c r="AX176" i="108"/>
  <c r="AX177" i="108"/>
  <c r="AX178" i="108"/>
  <c r="AX179" i="108"/>
  <c r="AX180" i="108"/>
  <c r="AX181" i="108"/>
  <c r="AX41" i="108"/>
  <c r="AX46" i="108"/>
  <c r="AX49" i="108"/>
  <c r="AX61" i="108"/>
  <c r="AX63" i="108"/>
  <c r="AX64" i="108"/>
  <c r="AX65" i="108"/>
  <c r="AX187" i="108"/>
  <c r="AX188" i="108"/>
  <c r="AX193" i="108"/>
  <c r="AX194" i="108"/>
  <c r="AX195" i="108"/>
  <c r="AX196" i="108"/>
  <c r="AX197" i="108"/>
  <c r="AX198" i="108"/>
  <c r="AX199" i="108"/>
  <c r="AX200" i="108"/>
  <c r="AX201" i="108"/>
  <c r="AX202" i="108"/>
  <c r="AX203" i="108"/>
  <c r="AX204" i="108"/>
  <c r="AX205" i="108"/>
  <c r="AX206" i="108"/>
  <c r="AX207" i="108"/>
  <c r="AX208" i="108"/>
  <c r="AX100" i="108"/>
  <c r="AX214" i="108"/>
  <c r="AX215" i="108"/>
  <c r="AX217" i="108"/>
  <c r="AX120" i="108"/>
  <c r="AX128" i="108"/>
  <c r="AY130" i="108"/>
  <c r="AX132" i="108"/>
  <c r="AX220" i="108"/>
  <c r="AX221" i="108"/>
  <c r="AX222" i="108"/>
  <c r="AX223" i="108"/>
  <c r="AX224" i="108"/>
  <c r="AX225" i="108"/>
  <c r="AX226" i="108"/>
  <c r="AX227" i="108"/>
  <c r="AX228" i="108"/>
  <c r="AX229" i="108"/>
  <c r="AX230" i="108"/>
  <c r="AX231" i="108"/>
  <c r="AX232" i="108"/>
  <c r="AX233" i="108"/>
  <c r="AX234" i="108"/>
  <c r="AX235" i="108"/>
  <c r="AX139" i="108"/>
  <c r="AX141" i="108"/>
  <c r="AX147" i="108"/>
  <c r="J286" i="104"/>
  <c r="J64" i="107" s="1"/>
  <c r="K211" i="104"/>
  <c r="L211" i="104" s="1"/>
  <c r="M211" i="104" s="1"/>
  <c r="N211" i="104" s="1"/>
  <c r="O211" i="104" s="1"/>
  <c r="P211" i="104" s="1"/>
  <c r="Q211" i="104" s="1"/>
  <c r="R211" i="104" s="1"/>
  <c r="S211" i="104" s="1"/>
  <c r="G211" i="104" s="1"/>
  <c r="K225" i="104"/>
  <c r="L225" i="104" s="1"/>
  <c r="K246" i="104"/>
  <c r="L246" i="104" s="1"/>
  <c r="K248" i="104"/>
  <c r="K70" i="104"/>
  <c r="F24" i="105" s="1"/>
  <c r="K23" i="104"/>
  <c r="F20" i="105" s="1"/>
  <c r="AY159" i="108"/>
  <c r="AY160" i="108"/>
  <c r="AY19" i="108"/>
  <c r="AY21" i="108"/>
  <c r="AY29" i="108"/>
  <c r="AY32" i="108"/>
  <c r="AY166" i="108"/>
  <c r="AY167" i="108"/>
  <c r="AY168" i="108"/>
  <c r="AY169" i="108"/>
  <c r="AY170" i="108"/>
  <c r="AY171" i="108"/>
  <c r="AY172" i="108"/>
  <c r="AY173" i="108"/>
  <c r="AY174" i="108"/>
  <c r="AY175" i="108"/>
  <c r="AY176" i="108"/>
  <c r="AY177" i="108"/>
  <c r="AY178" i="108"/>
  <c r="AY179" i="108"/>
  <c r="AY180" i="108"/>
  <c r="AY181" i="108"/>
  <c r="AY40" i="108"/>
  <c r="AY43" i="108"/>
  <c r="AY45" i="108"/>
  <c r="AY49" i="108"/>
  <c r="AY53" i="108"/>
  <c r="AY61" i="108"/>
  <c r="AY63" i="108"/>
  <c r="AY64" i="108"/>
  <c r="AY65" i="108"/>
  <c r="AY187" i="108"/>
  <c r="AY188" i="108"/>
  <c r="AY69" i="108"/>
  <c r="AY193" i="108"/>
  <c r="AY194" i="108"/>
  <c r="AY195" i="108"/>
  <c r="AY196" i="108"/>
  <c r="AY197" i="108"/>
  <c r="AY198" i="108"/>
  <c r="AY199" i="108"/>
  <c r="AY200" i="108"/>
  <c r="AY201" i="108"/>
  <c r="AY202" i="108"/>
  <c r="AY203" i="108"/>
  <c r="AY204" i="108"/>
  <c r="AY205" i="108"/>
  <c r="AY206" i="108"/>
  <c r="AY207" i="108"/>
  <c r="AY208" i="108"/>
  <c r="AY214" i="108"/>
  <c r="AY215" i="108"/>
  <c r="AY217" i="108"/>
  <c r="AY220" i="108"/>
  <c r="AY221" i="108"/>
  <c r="AY222" i="108"/>
  <c r="AY223" i="108"/>
  <c r="AY224" i="108"/>
  <c r="AY225" i="108"/>
  <c r="AY226" i="108"/>
  <c r="AY227" i="108"/>
  <c r="AY228" i="108"/>
  <c r="AY229" i="108"/>
  <c r="AY230" i="108"/>
  <c r="AY231" i="108"/>
  <c r="AY232" i="108"/>
  <c r="AY233" i="108"/>
  <c r="AY234" i="108"/>
  <c r="AY235" i="108"/>
  <c r="AY141" i="108"/>
  <c r="AY150" i="108"/>
  <c r="K286" i="104"/>
  <c r="K64" i="107" s="1"/>
  <c r="F58" i="105" s="1"/>
  <c r="L213" i="104"/>
  <c r="M213" i="104" s="1"/>
  <c r="N213" i="104" s="1"/>
  <c r="O213" i="104" s="1"/>
  <c r="P213" i="104" s="1"/>
  <c r="Q213" i="104" s="1"/>
  <c r="R213" i="104" s="1"/>
  <c r="S213" i="104" s="1"/>
  <c r="L70" i="104"/>
  <c r="G24" i="105" s="1"/>
  <c r="L23" i="104"/>
  <c r="AZ159" i="108"/>
  <c r="AZ160" i="108"/>
  <c r="AZ19" i="108"/>
  <c r="AZ29" i="108"/>
  <c r="AZ166" i="108"/>
  <c r="AZ168" i="108"/>
  <c r="AZ169" i="108"/>
  <c r="AZ170" i="108"/>
  <c r="AZ172" i="108"/>
  <c r="AZ173" i="108"/>
  <c r="AZ174" i="108"/>
  <c r="AZ176" i="108"/>
  <c r="AZ177" i="108"/>
  <c r="AZ178" i="108"/>
  <c r="AZ180" i="108"/>
  <c r="AZ181" i="108"/>
  <c r="AZ40" i="108"/>
  <c r="AZ50" i="108"/>
  <c r="AZ61" i="108"/>
  <c r="AZ63" i="108"/>
  <c r="AZ65" i="108"/>
  <c r="AZ187" i="108"/>
  <c r="AZ69" i="108"/>
  <c r="AZ193" i="108"/>
  <c r="AZ194" i="108"/>
  <c r="AZ195" i="108"/>
  <c r="AZ196" i="108"/>
  <c r="AZ197" i="108"/>
  <c r="AZ198" i="108"/>
  <c r="AZ199" i="108"/>
  <c r="AZ200" i="108"/>
  <c r="AZ201" i="108"/>
  <c r="AZ202" i="108"/>
  <c r="AZ203" i="108"/>
  <c r="AZ204" i="108"/>
  <c r="AZ205" i="108"/>
  <c r="AZ206" i="108"/>
  <c r="AZ207" i="108"/>
  <c r="AZ208" i="108"/>
  <c r="AZ214" i="108"/>
  <c r="AZ217" i="108"/>
  <c r="AZ220" i="108"/>
  <c r="AZ221" i="108"/>
  <c r="AZ222" i="108"/>
  <c r="AZ223" i="108"/>
  <c r="AZ224" i="108"/>
  <c r="AZ225" i="108"/>
  <c r="AZ226" i="108"/>
  <c r="AZ227" i="108"/>
  <c r="AZ228" i="108"/>
  <c r="AZ229" i="108"/>
  <c r="AZ230" i="108"/>
  <c r="AZ231" i="108"/>
  <c r="AZ232" i="108"/>
  <c r="AZ233" i="108"/>
  <c r="AZ234" i="108"/>
  <c r="AZ235" i="108"/>
  <c r="AZ139" i="108"/>
  <c r="AZ141" i="108"/>
  <c r="AZ147" i="108"/>
  <c r="L286" i="104"/>
  <c r="L64" i="107" s="1"/>
  <c r="K61" i="95" s="1"/>
  <c r="M70" i="104"/>
  <c r="H24" i="105" s="1"/>
  <c r="M23" i="104"/>
  <c r="H20" i="105" s="1"/>
  <c r="BA159" i="108"/>
  <c r="BA160" i="108"/>
  <c r="BA19" i="108"/>
  <c r="BA29" i="108"/>
  <c r="BA166" i="108"/>
  <c r="BA168" i="108"/>
  <c r="BA169" i="108"/>
  <c r="BA170" i="108"/>
  <c r="BA172" i="108"/>
  <c r="BA173" i="108"/>
  <c r="BA174" i="108"/>
  <c r="BA176" i="108"/>
  <c r="BA177" i="108"/>
  <c r="BA178" i="108"/>
  <c r="BA180" i="108"/>
  <c r="BA181" i="108"/>
  <c r="BA49" i="108"/>
  <c r="BA65" i="108"/>
  <c r="BA88" i="108"/>
  <c r="BA217" i="108"/>
  <c r="BA221" i="108"/>
  <c r="BA223" i="108"/>
  <c r="BA225" i="108"/>
  <c r="BA226" i="108"/>
  <c r="BA227" i="108"/>
  <c r="BA229" i="108"/>
  <c r="BA231" i="108"/>
  <c r="BA233" i="108"/>
  <c r="BA235" i="108"/>
  <c r="BA141" i="108"/>
  <c r="BA145" i="108"/>
  <c r="M286" i="104"/>
  <c r="M64" i="107" s="1"/>
  <c r="H58" i="105" s="1"/>
  <c r="N70" i="104"/>
  <c r="I24" i="105" s="1"/>
  <c r="N23" i="104"/>
  <c r="BB159" i="108"/>
  <c r="BB19" i="108"/>
  <c r="BB166" i="108"/>
  <c r="BB168" i="108"/>
  <c r="BB169" i="108"/>
  <c r="BB170" i="108"/>
  <c r="BB172" i="108"/>
  <c r="BB173" i="108"/>
  <c r="BB174" i="108"/>
  <c r="BB176" i="108"/>
  <c r="BB177" i="108"/>
  <c r="BB178" i="108"/>
  <c r="BB180" i="108"/>
  <c r="BB181" i="108"/>
  <c r="BB49" i="108"/>
  <c r="BB65" i="108"/>
  <c r="BB217" i="108"/>
  <c r="BB225" i="108"/>
  <c r="BB227" i="108"/>
  <c r="BB141" i="108"/>
  <c r="BB145" i="108"/>
  <c r="N286" i="104"/>
  <c r="O70" i="104"/>
  <c r="J24" i="105" s="1"/>
  <c r="O23" i="104"/>
  <c r="J20" i="105" s="1"/>
  <c r="BC159" i="108"/>
  <c r="BC19" i="108"/>
  <c r="BC25" i="108"/>
  <c r="BC166" i="108"/>
  <c r="BC168" i="108"/>
  <c r="BC169" i="108"/>
  <c r="BC170" i="108"/>
  <c r="BC172" i="108"/>
  <c r="BC173" i="108"/>
  <c r="BC174" i="108"/>
  <c r="BC176" i="108"/>
  <c r="BC177" i="108"/>
  <c r="BC178" i="108"/>
  <c r="BC180" i="108"/>
  <c r="BC181" i="108"/>
  <c r="BC61" i="108"/>
  <c r="BC65" i="108"/>
  <c r="BC69" i="108"/>
  <c r="BC217" i="108"/>
  <c r="BC225" i="108"/>
  <c r="BC227" i="108"/>
  <c r="BC141" i="108"/>
  <c r="O286" i="104"/>
  <c r="P70" i="104"/>
  <c r="K24" i="105" s="1"/>
  <c r="P23" i="104"/>
  <c r="BD159" i="108"/>
  <c r="BD19" i="108"/>
  <c r="BD168" i="108"/>
  <c r="BD170" i="108"/>
  <c r="BD173" i="108"/>
  <c r="BD176" i="108"/>
  <c r="BD178" i="108"/>
  <c r="BD180" i="108"/>
  <c r="BD61" i="108"/>
  <c r="BD65" i="108"/>
  <c r="BD68" i="108"/>
  <c r="BD225" i="108"/>
  <c r="BD227" i="108"/>
  <c r="BD137" i="108"/>
  <c r="BD141" i="108"/>
  <c r="BD145" i="108"/>
  <c r="P286" i="104"/>
  <c r="P64" i="107" s="1"/>
  <c r="O61" i="95" s="1"/>
  <c r="Q70" i="104"/>
  <c r="L24" i="105" s="1"/>
  <c r="Q23" i="104"/>
  <c r="L20" i="105" s="1"/>
  <c r="BE159" i="108"/>
  <c r="BE19" i="108"/>
  <c r="BE168" i="108"/>
  <c r="BE170" i="108"/>
  <c r="BE173" i="108"/>
  <c r="BE176" i="108"/>
  <c r="BE178" i="108"/>
  <c r="BE180" i="108"/>
  <c r="BE61" i="108"/>
  <c r="BE225" i="108"/>
  <c r="BE227" i="108"/>
  <c r="Q286" i="104"/>
  <c r="Q64" i="107" s="1"/>
  <c r="R70" i="104"/>
  <c r="M24" i="105" s="1"/>
  <c r="R23" i="104"/>
  <c r="BF159" i="108"/>
  <c r="BF19" i="108"/>
  <c r="BF20" i="108"/>
  <c r="BF168" i="108"/>
  <c r="BF173" i="108"/>
  <c r="BF178" i="108"/>
  <c r="BF61" i="108"/>
  <c r="BF69" i="108"/>
  <c r="BF225" i="108"/>
  <c r="BF227" i="108"/>
  <c r="R286" i="104"/>
  <c r="R64" i="107" s="1"/>
  <c r="M58" i="105" s="1"/>
  <c r="G260" i="104"/>
  <c r="S70" i="104"/>
  <c r="S23" i="104"/>
  <c r="N20" i="105" s="1"/>
  <c r="BG13" i="108"/>
  <c r="BG159" i="108"/>
  <c r="BG19" i="108"/>
  <c r="BG168" i="108"/>
  <c r="BG173" i="108"/>
  <c r="BG178" i="108"/>
  <c r="BG225" i="108"/>
  <c r="BG227" i="108"/>
  <c r="S286" i="104"/>
  <c r="S64" i="107" s="1"/>
  <c r="G11" i="103"/>
  <c r="H9" i="107" s="1"/>
  <c r="G18" i="113" s="1"/>
  <c r="H11" i="103"/>
  <c r="I9" i="107" s="1"/>
  <c r="H18" i="113" s="1"/>
  <c r="I11" i="103"/>
  <c r="J9" i="107" s="1"/>
  <c r="I18" i="95" s="1"/>
  <c r="J11" i="103"/>
  <c r="K9" i="107" s="1"/>
  <c r="J18" i="95" s="1"/>
  <c r="K11" i="103"/>
  <c r="L9" i="107" s="1"/>
  <c r="K18" i="113" s="1"/>
  <c r="L11" i="103"/>
  <c r="M9" i="107" s="1"/>
  <c r="L18" i="95" s="1"/>
  <c r="M11" i="103"/>
  <c r="N9" i="107" s="1"/>
  <c r="M18" i="113" s="1"/>
  <c r="N11" i="103"/>
  <c r="O9" i="107" s="1"/>
  <c r="N18" i="95" s="1"/>
  <c r="O11" i="103"/>
  <c r="P9" i="107" s="1"/>
  <c r="O18" i="113" s="1"/>
  <c r="P11" i="103"/>
  <c r="Q9" i="107" s="1"/>
  <c r="P18" i="113" s="1"/>
  <c r="Q11" i="103"/>
  <c r="R9" i="107" s="1"/>
  <c r="Q18" i="95" s="1"/>
  <c r="R11" i="103"/>
  <c r="S9" i="107" s="1"/>
  <c r="R18" i="95" s="1"/>
  <c r="G47" i="103"/>
  <c r="H59" i="107" s="1"/>
  <c r="H47" i="103"/>
  <c r="I47" i="103"/>
  <c r="J59" i="107" s="1"/>
  <c r="I58" i="95" s="1"/>
  <c r="J47" i="103"/>
  <c r="K47" i="103"/>
  <c r="L59" i="107" s="1"/>
  <c r="L47" i="103"/>
  <c r="M59" i="107" s="1"/>
  <c r="L61" i="113" s="1"/>
  <c r="M47" i="103"/>
  <c r="N59" i="107" s="1"/>
  <c r="M61" i="113" s="1"/>
  <c r="N47" i="103"/>
  <c r="O59" i="107" s="1"/>
  <c r="N61" i="113" s="1"/>
  <c r="O47" i="103"/>
  <c r="P59" i="107" s="1"/>
  <c r="P47" i="103"/>
  <c r="Q59" i="107" s="1"/>
  <c r="Q47" i="103"/>
  <c r="R59" i="107" s="1"/>
  <c r="R47" i="103"/>
  <c r="S59" i="107" s="1"/>
  <c r="R58" i="95" s="1"/>
  <c r="E14" i="113"/>
  <c r="E14" i="95"/>
  <c r="E3" i="113"/>
  <c r="E3" i="95"/>
  <c r="E3" i="107"/>
  <c r="E3" i="108"/>
  <c r="G51" i="113"/>
  <c r="G59" i="103"/>
  <c r="H63" i="107" s="1"/>
  <c r="G63" i="113" s="1"/>
  <c r="H59" i="103"/>
  <c r="I63" i="107" s="1"/>
  <c r="H60" i="95" s="1"/>
  <c r="I59" i="103"/>
  <c r="J63" i="107" s="1"/>
  <c r="I60" i="95" s="1"/>
  <c r="J59" i="103"/>
  <c r="K63" i="107" s="1"/>
  <c r="J63" i="113" s="1"/>
  <c r="K59" i="103"/>
  <c r="L63" i="107" s="1"/>
  <c r="K63" i="113" s="1"/>
  <c r="L58" i="95"/>
  <c r="L59" i="103"/>
  <c r="M63" i="107" s="1"/>
  <c r="L60" i="95" s="1"/>
  <c r="M59" i="103"/>
  <c r="N63" i="107" s="1"/>
  <c r="M60" i="95" s="1"/>
  <c r="N59" i="103"/>
  <c r="O63" i="107" s="1"/>
  <c r="O59" i="103"/>
  <c r="P63" i="107" s="1"/>
  <c r="P59" i="103"/>
  <c r="Q59" i="103"/>
  <c r="R59" i="103"/>
  <c r="F3" i="104"/>
  <c r="E3" i="103"/>
  <c r="D73" i="115"/>
  <c r="E134" i="108"/>
  <c r="H134" i="108"/>
  <c r="I134" i="108"/>
  <c r="B51" i="115"/>
  <c r="C72" i="115" s="1"/>
  <c r="G59" i="115"/>
  <c r="F59" i="115" s="1"/>
  <c r="F60" i="115" s="1"/>
  <c r="E60" i="115"/>
  <c r="E64" i="115"/>
  <c r="E61" i="115"/>
  <c r="E65" i="115"/>
  <c r="E62" i="115"/>
  <c r="E66" i="115"/>
  <c r="E63" i="115"/>
  <c r="E67" i="115"/>
  <c r="E68" i="115"/>
  <c r="E69" i="115"/>
  <c r="E70" i="115"/>
  <c r="E59" i="115"/>
  <c r="E115" i="108"/>
  <c r="H115" i="108"/>
  <c r="I115" i="108"/>
  <c r="E107" i="108"/>
  <c r="H107" i="108"/>
  <c r="I107" i="108"/>
  <c r="E85" i="108"/>
  <c r="H85" i="108"/>
  <c r="I85" i="108"/>
  <c r="E66" i="108"/>
  <c r="H66" i="108"/>
  <c r="I66" i="108"/>
  <c r="C13" i="105"/>
  <c r="D13" i="105" s="1"/>
  <c r="E13" i="105" s="1"/>
  <c r="F13" i="105" s="1"/>
  <c r="G13" i="105" s="1"/>
  <c r="H13" i="105" s="1"/>
  <c r="I13" i="105" s="1"/>
  <c r="J13" i="105" s="1"/>
  <c r="K13" i="105" s="1"/>
  <c r="L13" i="105" s="1"/>
  <c r="M13" i="105" s="1"/>
  <c r="N13" i="105" s="1"/>
  <c r="C12" i="105"/>
  <c r="H16" i="107" s="1"/>
  <c r="F16" i="107" s="1"/>
  <c r="K287" i="108"/>
  <c r="L287" i="108" s="1"/>
  <c r="M287" i="108" s="1"/>
  <c r="N287" i="108" s="1"/>
  <c r="O287" i="108" s="1"/>
  <c r="P287" i="108" s="1"/>
  <c r="Q287" i="108" s="1"/>
  <c r="R287" i="108" s="1"/>
  <c r="S287" i="108" s="1"/>
  <c r="T287" i="108" s="1"/>
  <c r="U287" i="108" s="1"/>
  <c r="K286" i="108"/>
  <c r="L286" i="108" s="1"/>
  <c r="M286" i="108" s="1"/>
  <c r="N286" i="108" s="1"/>
  <c r="O286" i="108" s="1"/>
  <c r="P286" i="108" s="1"/>
  <c r="Q286" i="108" s="1"/>
  <c r="R286" i="108" s="1"/>
  <c r="S286" i="108" s="1"/>
  <c r="T286" i="108" s="1"/>
  <c r="U286" i="108" s="1"/>
  <c r="K285" i="108"/>
  <c r="K284" i="108"/>
  <c r="L284" i="108"/>
  <c r="M284" i="108" s="1"/>
  <c r="N284" i="108" s="1"/>
  <c r="O284" i="108" s="1"/>
  <c r="P284" i="108" s="1"/>
  <c r="Q284" i="108" s="1"/>
  <c r="R284" i="108" s="1"/>
  <c r="S284" i="108" s="1"/>
  <c r="T284" i="108" s="1"/>
  <c r="U284" i="108" s="1"/>
  <c r="K283" i="108"/>
  <c r="L283" i="108" s="1"/>
  <c r="J282" i="108"/>
  <c r="M135" i="108"/>
  <c r="AY277" i="108" s="1"/>
  <c r="L135" i="108"/>
  <c r="AX277" i="108" s="1"/>
  <c r="K60" i="108"/>
  <c r="AW257" i="108" s="1"/>
  <c r="K37" i="108"/>
  <c r="AW253" i="108" s="1"/>
  <c r="K135" i="108"/>
  <c r="AW277" i="108" s="1"/>
  <c r="J12" i="108"/>
  <c r="AV245" i="108" s="1"/>
  <c r="J60" i="108"/>
  <c r="AV257" i="108" s="1"/>
  <c r="J109" i="108"/>
  <c r="AV269" i="108" s="1"/>
  <c r="J18" i="108"/>
  <c r="AV249" i="108" s="1"/>
  <c r="J67" i="108"/>
  <c r="AV261" i="108" s="1"/>
  <c r="J116" i="108"/>
  <c r="AV273" i="108" s="1"/>
  <c r="J37" i="108"/>
  <c r="AV253" i="108" s="1"/>
  <c r="J86" i="108"/>
  <c r="AV265" i="108" s="1"/>
  <c r="J135" i="108"/>
  <c r="AV277" i="108" s="1"/>
  <c r="E37" i="107"/>
  <c r="E42" i="95" s="1"/>
  <c r="E38" i="107"/>
  <c r="E44" i="113" s="1"/>
  <c r="E39" i="107"/>
  <c r="E44" i="95" s="1"/>
  <c r="E40" i="107"/>
  <c r="E46" i="113" s="1"/>
  <c r="E41" i="107"/>
  <c r="E46" i="95" s="1"/>
  <c r="E42" i="107"/>
  <c r="E48" i="113" s="1"/>
  <c r="E43" i="107"/>
  <c r="E48" i="95" s="1"/>
  <c r="E44" i="107"/>
  <c r="E50" i="113" s="1"/>
  <c r="E45" i="107"/>
  <c r="E50" i="95" s="1"/>
  <c r="E46" i="107"/>
  <c r="E47" i="107"/>
  <c r="E52" i="95" s="1"/>
  <c r="S66" i="113"/>
  <c r="S63" i="95"/>
  <c r="S22" i="95"/>
  <c r="AT116" i="108"/>
  <c r="AT273" i="108" s="1"/>
  <c r="AT109" i="108"/>
  <c r="AT269" i="108" s="1"/>
  <c r="AT105" i="108"/>
  <c r="AT268" i="108" s="1"/>
  <c r="AT67" i="108"/>
  <c r="AT261" i="108" s="1"/>
  <c r="AT185" i="108"/>
  <c r="AT257" i="108" s="1"/>
  <c r="AT183" i="108"/>
  <c r="AT256" i="108" s="1"/>
  <c r="AT18" i="108"/>
  <c r="AT249" i="108" s="1"/>
  <c r="AT12" i="108"/>
  <c r="AT245" i="108" s="1"/>
  <c r="AT9" i="108"/>
  <c r="AT244" i="108" s="1"/>
  <c r="B26" i="105"/>
  <c r="B24" i="105"/>
  <c r="AT238" i="108"/>
  <c r="AS238" i="108"/>
  <c r="AS154" i="108"/>
  <c r="AS105" i="108"/>
  <c r="AS56" i="108"/>
  <c r="AS9" i="108"/>
  <c r="AT235" i="108"/>
  <c r="AT234" i="108"/>
  <c r="AT233" i="108"/>
  <c r="AT232" i="108"/>
  <c r="AT231" i="108"/>
  <c r="AT230" i="108"/>
  <c r="AT229" i="108"/>
  <c r="AT228" i="108"/>
  <c r="AT227" i="108"/>
  <c r="AT226" i="108"/>
  <c r="AT225" i="108"/>
  <c r="AT224" i="108"/>
  <c r="AT223" i="108"/>
  <c r="AT222" i="108"/>
  <c r="AT221" i="108"/>
  <c r="AT220" i="108"/>
  <c r="AT219" i="108"/>
  <c r="AT217" i="108"/>
  <c r="AT216" i="108"/>
  <c r="AT215" i="108"/>
  <c r="AT214" i="108"/>
  <c r="AT213" i="108"/>
  <c r="AT212" i="108"/>
  <c r="AT210" i="108"/>
  <c r="AT208" i="108"/>
  <c r="AT207" i="108"/>
  <c r="AT206" i="108"/>
  <c r="AT205" i="108"/>
  <c r="AT204" i="108"/>
  <c r="AT203" i="108"/>
  <c r="AT202" i="108"/>
  <c r="AT201" i="108"/>
  <c r="AT200" i="108"/>
  <c r="AT199" i="108"/>
  <c r="AT198" i="108"/>
  <c r="AT197" i="108"/>
  <c r="AT196" i="108"/>
  <c r="AT195" i="108"/>
  <c r="AT194" i="108"/>
  <c r="AT193" i="108"/>
  <c r="AT192" i="108"/>
  <c r="AT190" i="108"/>
  <c r="AT189" i="108"/>
  <c r="AT188" i="108"/>
  <c r="AT187" i="108"/>
  <c r="AT186" i="108"/>
  <c r="AT165" i="108"/>
  <c r="AT181" i="108"/>
  <c r="AT180" i="108"/>
  <c r="AT179" i="108"/>
  <c r="AT178" i="108"/>
  <c r="AT177" i="108"/>
  <c r="AT176" i="108"/>
  <c r="AT175" i="108"/>
  <c r="AT174" i="108"/>
  <c r="AT173" i="108"/>
  <c r="AT172" i="108"/>
  <c r="AT171" i="108"/>
  <c r="AT170" i="108"/>
  <c r="AT169" i="108"/>
  <c r="AT168" i="108"/>
  <c r="AT167" i="108"/>
  <c r="AT166" i="108"/>
  <c r="AT163" i="108"/>
  <c r="AT162" i="108"/>
  <c r="AT161" i="108"/>
  <c r="AT160" i="108"/>
  <c r="AT159" i="108"/>
  <c r="AT158" i="108"/>
  <c r="AT156" i="108"/>
  <c r="AT154" i="108"/>
  <c r="AT151" i="108"/>
  <c r="AT150" i="108"/>
  <c r="AT149" i="108"/>
  <c r="AT148" i="108"/>
  <c r="AT147" i="108"/>
  <c r="AT146" i="108"/>
  <c r="AT145" i="108"/>
  <c r="AT144" i="108"/>
  <c r="AT143" i="108"/>
  <c r="AT142" i="108"/>
  <c r="AT141" i="108"/>
  <c r="AT140" i="108"/>
  <c r="AT139" i="108"/>
  <c r="AT138" i="108"/>
  <c r="AT137" i="108"/>
  <c r="AT136" i="108"/>
  <c r="AT135" i="108"/>
  <c r="AT132" i="108"/>
  <c r="AT131" i="108"/>
  <c r="AT130" i="108"/>
  <c r="AT129" i="108"/>
  <c r="AT128" i="108"/>
  <c r="AT127" i="108"/>
  <c r="AT126" i="108"/>
  <c r="AT125" i="108"/>
  <c r="AT124" i="108"/>
  <c r="AT123" i="108"/>
  <c r="AT122" i="108"/>
  <c r="AT121" i="108"/>
  <c r="AT120" i="108"/>
  <c r="AT119" i="108"/>
  <c r="AT118" i="108"/>
  <c r="AT117" i="108"/>
  <c r="AT114" i="108"/>
  <c r="AT113" i="108"/>
  <c r="AT112" i="108"/>
  <c r="AT111" i="108"/>
  <c r="AT110" i="108"/>
  <c r="AT102" i="108"/>
  <c r="AT101" i="108"/>
  <c r="AT100" i="108"/>
  <c r="AT99" i="108"/>
  <c r="AT98" i="108"/>
  <c r="AT97" i="108"/>
  <c r="AT96" i="108"/>
  <c r="AT95" i="108"/>
  <c r="AT94" i="108"/>
  <c r="AT93" i="108"/>
  <c r="AT92" i="108"/>
  <c r="AT91" i="108"/>
  <c r="AT90" i="108"/>
  <c r="AT89" i="108"/>
  <c r="AT88" i="108"/>
  <c r="AT87" i="108"/>
  <c r="AT86" i="108"/>
  <c r="AT83" i="108"/>
  <c r="AT82" i="108"/>
  <c r="AT81" i="108"/>
  <c r="AT80" i="108"/>
  <c r="AT79" i="108"/>
  <c r="AT78" i="108"/>
  <c r="AT77" i="108"/>
  <c r="AT76" i="108"/>
  <c r="AT75" i="108"/>
  <c r="AT74" i="108"/>
  <c r="AT73" i="108"/>
  <c r="AT72" i="108"/>
  <c r="AT71" i="108"/>
  <c r="AT70" i="108"/>
  <c r="AT69" i="108"/>
  <c r="AT68" i="108"/>
  <c r="AT65" i="108"/>
  <c r="AT64" i="108"/>
  <c r="AT63" i="108"/>
  <c r="AT62" i="108"/>
  <c r="AT61" i="108"/>
  <c r="AT60" i="108"/>
  <c r="AT56" i="108"/>
  <c r="AT53" i="108"/>
  <c r="AT52" i="108"/>
  <c r="AT51" i="108"/>
  <c r="AT50" i="108"/>
  <c r="AT49" i="108"/>
  <c r="AT48" i="108"/>
  <c r="AT47" i="108"/>
  <c r="AT46" i="108"/>
  <c r="AT45" i="108"/>
  <c r="AT44" i="108"/>
  <c r="AT43" i="108"/>
  <c r="AT42" i="108"/>
  <c r="AT41" i="108"/>
  <c r="AT40" i="108"/>
  <c r="AT39" i="108"/>
  <c r="AT38" i="108"/>
  <c r="AT37" i="108"/>
  <c r="AT34" i="108"/>
  <c r="AT33" i="108"/>
  <c r="AT32" i="108"/>
  <c r="AT31" i="108"/>
  <c r="AT30" i="108"/>
  <c r="AT29" i="108"/>
  <c r="AT28" i="108"/>
  <c r="AT27" i="108"/>
  <c r="AT26" i="108"/>
  <c r="AT25" i="108"/>
  <c r="AT24" i="108"/>
  <c r="AT23" i="108"/>
  <c r="AT22" i="108"/>
  <c r="AT21" i="108"/>
  <c r="AT20" i="108"/>
  <c r="AT19" i="108"/>
  <c r="AT17" i="108"/>
  <c r="AT16" i="108"/>
  <c r="AT15" i="108"/>
  <c r="AT14" i="108"/>
  <c r="AT13" i="108"/>
  <c r="M219" i="108"/>
  <c r="L219" i="108"/>
  <c r="K219" i="108"/>
  <c r="J219" i="108"/>
  <c r="J212" i="108"/>
  <c r="M192" i="108"/>
  <c r="L192" i="108"/>
  <c r="K192" i="108"/>
  <c r="J192" i="108"/>
  <c r="J185" i="108"/>
  <c r="J158" i="108"/>
  <c r="M165" i="108"/>
  <c r="L165" i="108"/>
  <c r="K165" i="108"/>
  <c r="J165" i="108"/>
  <c r="F13" i="107"/>
  <c r="F51" i="107" s="1"/>
  <c r="F66" i="107" s="1"/>
  <c r="G51" i="107"/>
  <c r="G66" i="107" s="1"/>
  <c r="G243" i="104"/>
  <c r="E33" i="107"/>
  <c r="E32" i="107"/>
  <c r="E31" i="107"/>
  <c r="H17" i="104"/>
  <c r="G288" i="104"/>
  <c r="G289" i="104"/>
  <c r="G290" i="104"/>
  <c r="G291" i="104"/>
  <c r="G292" i="104"/>
  <c r="G293" i="104"/>
  <c r="G284" i="104"/>
  <c r="G283" i="104"/>
  <c r="G282" i="104"/>
  <c r="G280" i="104"/>
  <c r="G279" i="104"/>
  <c r="G275" i="104"/>
  <c r="G274" i="104"/>
  <c r="G273" i="104"/>
  <c r="G270" i="104"/>
  <c r="G236" i="104"/>
  <c r="G230" i="104"/>
  <c r="G229" i="104"/>
  <c r="G223" i="104"/>
  <c r="G222" i="104"/>
  <c r="G215" i="104"/>
  <c r="G208" i="104"/>
  <c r="G201" i="104"/>
  <c r="G195" i="104"/>
  <c r="G194" i="104"/>
  <c r="G187" i="104"/>
  <c r="G166" i="104"/>
  <c r="G165" i="104"/>
  <c r="G164" i="104"/>
  <c r="G163" i="104"/>
  <c r="G162" i="104"/>
  <c r="G161" i="104"/>
  <c r="G160" i="104"/>
  <c r="G159" i="104"/>
  <c r="G158" i="104"/>
  <c r="G157" i="104"/>
  <c r="G156" i="104"/>
  <c r="G155" i="104"/>
  <c r="G154" i="104"/>
  <c r="G153" i="104"/>
  <c r="G152" i="104"/>
  <c r="G151" i="104"/>
  <c r="G150" i="104"/>
  <c r="G149" i="104"/>
  <c r="G148" i="104"/>
  <c r="G147" i="104"/>
  <c r="G146" i="104"/>
  <c r="G145" i="104"/>
  <c r="G144" i="104"/>
  <c r="G143" i="104"/>
  <c r="G142" i="104"/>
  <c r="G141" i="104"/>
  <c r="G138" i="104"/>
  <c r="G133" i="104"/>
  <c r="G132" i="104"/>
  <c r="G131" i="104"/>
  <c r="G130" i="104"/>
  <c r="G129" i="104"/>
  <c r="G128" i="104"/>
  <c r="G127" i="104"/>
  <c r="G126" i="104"/>
  <c r="G125" i="104"/>
  <c r="G124" i="104"/>
  <c r="G123" i="104"/>
  <c r="G122" i="104"/>
  <c r="G121" i="104"/>
  <c r="G120" i="104"/>
  <c r="G119" i="104"/>
  <c r="G118" i="104"/>
  <c r="G117" i="104"/>
  <c r="G116" i="104"/>
  <c r="G115" i="104"/>
  <c r="G114" i="104"/>
  <c r="G113" i="104"/>
  <c r="G112" i="104"/>
  <c r="G111" i="104"/>
  <c r="G110" i="104"/>
  <c r="G109" i="104"/>
  <c r="G108" i="104"/>
  <c r="G105" i="104"/>
  <c r="G100" i="104"/>
  <c r="G99" i="104"/>
  <c r="G98" i="104"/>
  <c r="G97" i="104"/>
  <c r="G96" i="104"/>
  <c r="G95" i="104"/>
  <c r="G94" i="104"/>
  <c r="G93" i="104"/>
  <c r="G92" i="104"/>
  <c r="G91" i="104"/>
  <c r="G90" i="104"/>
  <c r="G89" i="104"/>
  <c r="G88" i="104"/>
  <c r="G87" i="104"/>
  <c r="G86" i="104"/>
  <c r="G85" i="104"/>
  <c r="G84" i="104"/>
  <c r="G83" i="104"/>
  <c r="G82" i="104"/>
  <c r="G81" i="104"/>
  <c r="G80" i="104"/>
  <c r="G79" i="104"/>
  <c r="G78" i="104"/>
  <c r="G77" i="104"/>
  <c r="G76" i="104"/>
  <c r="G75" i="104"/>
  <c r="G74" i="104"/>
  <c r="G73" i="104"/>
  <c r="G72" i="104"/>
  <c r="G25" i="104"/>
  <c r="G26" i="104"/>
  <c r="G27" i="104"/>
  <c r="G28" i="104"/>
  <c r="G29" i="104"/>
  <c r="G30" i="104"/>
  <c r="G31" i="104"/>
  <c r="G32" i="104"/>
  <c r="G33" i="104"/>
  <c r="G34" i="104"/>
  <c r="G35" i="104"/>
  <c r="G36" i="104"/>
  <c r="G37" i="104"/>
  <c r="G38" i="104"/>
  <c r="G39" i="104"/>
  <c r="G40" i="104"/>
  <c r="G41" i="104"/>
  <c r="G42" i="104"/>
  <c r="G43" i="104"/>
  <c r="G44" i="104"/>
  <c r="G45" i="104"/>
  <c r="G46" i="104"/>
  <c r="G47" i="104"/>
  <c r="G48" i="104"/>
  <c r="G49" i="104"/>
  <c r="G50" i="104"/>
  <c r="G51" i="104"/>
  <c r="G52" i="104"/>
  <c r="G53" i="104"/>
  <c r="H133" i="103"/>
  <c r="G133" i="103"/>
  <c r="S46" i="103"/>
  <c r="S58" i="103" s="1"/>
  <c r="S67" i="103"/>
  <c r="S66" i="103"/>
  <c r="S65" i="103"/>
  <c r="S64" i="103"/>
  <c r="S63" i="103"/>
  <c r="S62" i="103"/>
  <c r="S61" i="103"/>
  <c r="S22" i="103"/>
  <c r="S55" i="103"/>
  <c r="S54" i="103"/>
  <c r="S53" i="103"/>
  <c r="S52" i="103"/>
  <c r="S51" i="103"/>
  <c r="S50" i="103"/>
  <c r="S49" i="103"/>
  <c r="S33" i="103"/>
  <c r="S32" i="103"/>
  <c r="S31" i="103"/>
  <c r="S30" i="103"/>
  <c r="S29" i="103"/>
  <c r="S28" i="103"/>
  <c r="S27" i="103"/>
  <c r="S26" i="103"/>
  <c r="S25" i="103"/>
  <c r="S24" i="103"/>
  <c r="S23" i="103"/>
  <c r="S21" i="103"/>
  <c r="S20" i="103"/>
  <c r="S41" i="103"/>
  <c r="S40" i="103"/>
  <c r="S39" i="103"/>
  <c r="S38" i="103"/>
  <c r="S37" i="103"/>
  <c r="S36" i="103"/>
  <c r="S35" i="103"/>
  <c r="S34" i="103"/>
  <c r="S19" i="103"/>
  <c r="S18" i="103"/>
  <c r="S17" i="103"/>
  <c r="S16" i="103"/>
  <c r="S15" i="103"/>
  <c r="S14" i="103"/>
  <c r="S13" i="103"/>
  <c r="G198" i="104"/>
  <c r="K18" i="108"/>
  <c r="AW249" i="108" s="1"/>
  <c r="K212" i="108"/>
  <c r="N192" i="108"/>
  <c r="K185" i="108"/>
  <c r="O192" i="108"/>
  <c r="N219" i="108"/>
  <c r="N135" i="108"/>
  <c r="AZ277" i="108" s="1"/>
  <c r="D58" i="105"/>
  <c r="G58" i="95"/>
  <c r="G61" i="113"/>
  <c r="K61" i="113"/>
  <c r="K58" i="95"/>
  <c r="L18" i="113"/>
  <c r="G217" i="104"/>
  <c r="L18" i="108"/>
  <c r="AX249" i="108" s="1"/>
  <c r="M18" i="108"/>
  <c r="AY249" i="108" s="1"/>
  <c r="O219" i="108"/>
  <c r="O135" i="108"/>
  <c r="BA277" i="108" s="1"/>
  <c r="G262" i="104"/>
  <c r="G250" i="104"/>
  <c r="G203" i="104"/>
  <c r="G246" i="104" l="1"/>
  <c r="M246" i="104"/>
  <c r="N246" i="104" s="1"/>
  <c r="O246" i="104" s="1"/>
  <c r="P246" i="104" s="1"/>
  <c r="Q246" i="104" s="1"/>
  <c r="R246" i="104" s="1"/>
  <c r="S246" i="104" s="1"/>
  <c r="G47" i="113"/>
  <c r="G46" i="95"/>
  <c r="BG61" i="108"/>
  <c r="BE68" i="108"/>
  <c r="BB61" i="108"/>
  <c r="BA61" i="108"/>
  <c r="BA22" i="108"/>
  <c r="AZ48" i="108"/>
  <c r="AZ33" i="108"/>
  <c r="AY138" i="108"/>
  <c r="AY44" i="108"/>
  <c r="AY33" i="108"/>
  <c r="AX138" i="108"/>
  <c r="AX33" i="108"/>
  <c r="AX24" i="108"/>
  <c r="AW95" i="108"/>
  <c r="AW42" i="108"/>
  <c r="AZ44" i="108"/>
  <c r="AY52" i="108"/>
  <c r="AX68" i="108"/>
  <c r="AW89" i="108"/>
  <c r="AW33" i="108"/>
  <c r="I242" i="104"/>
  <c r="I45" i="107" s="1"/>
  <c r="BC147" i="108"/>
  <c r="BB68" i="108"/>
  <c r="BB22" i="108"/>
  <c r="BA68" i="108"/>
  <c r="BA33" i="108"/>
  <c r="AZ42" i="108"/>
  <c r="AZ20" i="108"/>
  <c r="AY147" i="108"/>
  <c r="AY42" i="108"/>
  <c r="AY165" i="108"/>
  <c r="AY251" i="108" s="1"/>
  <c r="K212" i="104"/>
  <c r="L212" i="104" s="1"/>
  <c r="M212" i="104" s="1"/>
  <c r="N212" i="104" s="1"/>
  <c r="O212" i="104" s="1"/>
  <c r="P212" i="104" s="1"/>
  <c r="Q212" i="104" s="1"/>
  <c r="R212" i="104" s="1"/>
  <c r="S212" i="104" s="1"/>
  <c r="AX42" i="108"/>
  <c r="AW139" i="108"/>
  <c r="C73" i="115"/>
  <c r="L3" i="113" s="1"/>
  <c r="L61" i="95"/>
  <c r="H64" i="113"/>
  <c r="G58" i="105"/>
  <c r="S14" i="95"/>
  <c r="O22" i="107"/>
  <c r="N39" i="95" s="1"/>
  <c r="BG69" i="108"/>
  <c r="BF68" i="108"/>
  <c r="BE69" i="108"/>
  <c r="BD69" i="108"/>
  <c r="BC68" i="108"/>
  <c r="BB69" i="108"/>
  <c r="BA69" i="108"/>
  <c r="AY68" i="108"/>
  <c r="AX69" i="108"/>
  <c r="AV69" i="108"/>
  <c r="AV68" i="108"/>
  <c r="BG20" i="108"/>
  <c r="BD20" i="108"/>
  <c r="BC33" i="108"/>
  <c r="BC20" i="108"/>
  <c r="BB33" i="108"/>
  <c r="BA20" i="108"/>
  <c r="AY24" i="108"/>
  <c r="AY20" i="108"/>
  <c r="AX20" i="108"/>
  <c r="AV13" i="108"/>
  <c r="AV147" i="108"/>
  <c r="BC145" i="108"/>
  <c r="BC139" i="108"/>
  <c r="BB151" i="108"/>
  <c r="AY145" i="108"/>
  <c r="AY139" i="108"/>
  <c r="AX149" i="108"/>
  <c r="AV145" i="108"/>
  <c r="AV139" i="108"/>
  <c r="E58" i="105"/>
  <c r="I61" i="95"/>
  <c r="I207" i="104"/>
  <c r="I40" i="107" s="1"/>
  <c r="H46" i="113" s="1"/>
  <c r="H50" i="105"/>
  <c r="BF13" i="108"/>
  <c r="AX13" i="108"/>
  <c r="BA13" i="108"/>
  <c r="AW68" i="108"/>
  <c r="BG68" i="108"/>
  <c r="BD13" i="108"/>
  <c r="BE13" i="108"/>
  <c r="BC13" i="108"/>
  <c r="K60" i="95"/>
  <c r="C44" i="105"/>
  <c r="P18" i="95"/>
  <c r="AW192" i="108"/>
  <c r="AW263" i="108" s="1"/>
  <c r="AZ146" i="108"/>
  <c r="BD149" i="108"/>
  <c r="BC149" i="108"/>
  <c r="BB149" i="108"/>
  <c r="AZ142" i="108"/>
  <c r="AX146" i="108"/>
  <c r="BA149" i="108"/>
  <c r="AZ149" i="108"/>
  <c r="AY149" i="108"/>
  <c r="AX142" i="108"/>
  <c r="AW149" i="108"/>
  <c r="AY121" i="108"/>
  <c r="AY129" i="108"/>
  <c r="AZ129" i="108"/>
  <c r="AX130" i="108"/>
  <c r="AW131" i="108"/>
  <c r="AW128" i="108"/>
  <c r="K116" i="108"/>
  <c r="AW273" i="108" s="1"/>
  <c r="AY126" i="108"/>
  <c r="AX122" i="108"/>
  <c r="AX89" i="108"/>
  <c r="AX97" i="108"/>
  <c r="AZ97" i="108"/>
  <c r="AY97" i="108"/>
  <c r="AW97" i="108"/>
  <c r="AW81" i="108"/>
  <c r="AW75" i="108"/>
  <c r="AW76" i="108"/>
  <c r="AW79" i="108"/>
  <c r="BB41" i="108"/>
  <c r="BA41" i="108"/>
  <c r="AX44" i="108"/>
  <c r="AW41" i="108"/>
  <c r="AZ41" i="108"/>
  <c r="AY46" i="108"/>
  <c r="AX50" i="108"/>
  <c r="AX43" i="108"/>
  <c r="AW44" i="108"/>
  <c r="AZ46" i="108"/>
  <c r="AY50" i="108"/>
  <c r="AY41" i="108"/>
  <c r="AW50" i="108"/>
  <c r="AW43" i="108"/>
  <c r="BA31" i="108"/>
  <c r="BB27" i="108"/>
  <c r="BA27" i="108"/>
  <c r="BA23" i="108"/>
  <c r="AW28" i="108"/>
  <c r="BA25" i="108"/>
  <c r="AZ25" i="108"/>
  <c r="AY27" i="108"/>
  <c r="AW25" i="108"/>
  <c r="BB25" i="108"/>
  <c r="AY25" i="108"/>
  <c r="AX27" i="108"/>
  <c r="AW31" i="108"/>
  <c r="BD111" i="108"/>
  <c r="BF111" i="108"/>
  <c r="AX96" i="108"/>
  <c r="AY96" i="108"/>
  <c r="AX90" i="108"/>
  <c r="AZ88" i="108"/>
  <c r="AW92" i="108"/>
  <c r="K86" i="108"/>
  <c r="AW265" i="108" s="1"/>
  <c r="BE88" i="108"/>
  <c r="BD88" i="108"/>
  <c r="AY100" i="108"/>
  <c r="BC88" i="108"/>
  <c r="AX92" i="108"/>
  <c r="AW100" i="108"/>
  <c r="BG88" i="108"/>
  <c r="AW96" i="108"/>
  <c r="AW88" i="108"/>
  <c r="AZ75" i="108"/>
  <c r="BA75" i="108"/>
  <c r="AZ83" i="108"/>
  <c r="AZ73" i="108"/>
  <c r="BA73" i="108"/>
  <c r="AZ81" i="108"/>
  <c r="AX77" i="108"/>
  <c r="AX71" i="108"/>
  <c r="AY77" i="108"/>
  <c r="AW71" i="108"/>
  <c r="AY81" i="108"/>
  <c r="AX73" i="108"/>
  <c r="BA79" i="108"/>
  <c r="AX79" i="108"/>
  <c r="AW77" i="108"/>
  <c r="K67" i="108"/>
  <c r="AW261" i="108" s="1"/>
  <c r="AY73" i="108"/>
  <c r="AX83" i="108"/>
  <c r="AY83" i="108"/>
  <c r="AY79" i="108"/>
  <c r="AY75" i="108"/>
  <c r="AX81" i="108"/>
  <c r="AX75" i="108"/>
  <c r="AV83" i="108"/>
  <c r="AV81" i="108"/>
  <c r="AV79" i="108"/>
  <c r="AV77" i="108"/>
  <c r="AV75" i="108"/>
  <c r="AV73" i="108"/>
  <c r="AV71" i="108"/>
  <c r="AY48" i="108"/>
  <c r="AW48" i="108"/>
  <c r="AY51" i="108"/>
  <c r="AX48" i="108"/>
  <c r="AX51" i="108"/>
  <c r="AW51" i="108"/>
  <c r="BA34" i="108"/>
  <c r="BA30" i="108"/>
  <c r="BA26" i="108"/>
  <c r="AZ31" i="108"/>
  <c r="AZ27" i="108"/>
  <c r="AZ23" i="108"/>
  <c r="AY31" i="108"/>
  <c r="AX31" i="108"/>
  <c r="AW24" i="108"/>
  <c r="AV23" i="108"/>
  <c r="AY28" i="108"/>
  <c r="AY23" i="108"/>
  <c r="AX28" i="108"/>
  <c r="AW32" i="108"/>
  <c r="AW27" i="108"/>
  <c r="AX15" i="108"/>
  <c r="AV185" i="108"/>
  <c r="AV259" i="108" s="1"/>
  <c r="BA151" i="108"/>
  <c r="AZ151" i="108"/>
  <c r="BC151" i="108"/>
  <c r="BC143" i="108"/>
  <c r="AZ145" i="108"/>
  <c r="AX150" i="108"/>
  <c r="AW151" i="108"/>
  <c r="AW143" i="108"/>
  <c r="BB147" i="108"/>
  <c r="BB139" i="108"/>
  <c r="AZ143" i="108"/>
  <c r="AY151" i="108"/>
  <c r="AX143" i="108"/>
  <c r="AV151" i="108"/>
  <c r="AV143" i="108"/>
  <c r="BB143" i="108"/>
  <c r="BA143" i="108"/>
  <c r="BA129" i="108"/>
  <c r="AX131" i="108"/>
  <c r="AY131" i="108"/>
  <c r="L64" i="113"/>
  <c r="H60" i="107"/>
  <c r="G62" i="113" s="1"/>
  <c r="L254" i="104"/>
  <c r="M254" i="104" s="1"/>
  <c r="N254" i="104" s="1"/>
  <c r="O254" i="104" s="1"/>
  <c r="P254" i="104" s="1"/>
  <c r="Q254" i="104" s="1"/>
  <c r="R254" i="104" s="1"/>
  <c r="S254" i="104" s="1"/>
  <c r="G50" i="113"/>
  <c r="E47" i="113"/>
  <c r="K64" i="113"/>
  <c r="E51" i="113"/>
  <c r="N27" i="113"/>
  <c r="E45" i="113"/>
  <c r="G40" i="95"/>
  <c r="E53" i="113"/>
  <c r="G46" i="113"/>
  <c r="G43" i="113"/>
  <c r="E43" i="95"/>
  <c r="E47" i="95"/>
  <c r="J61" i="95"/>
  <c r="Q61" i="95"/>
  <c r="F50" i="105"/>
  <c r="Q64" i="113"/>
  <c r="K50" i="105"/>
  <c r="I64" i="113"/>
  <c r="G49" i="113"/>
  <c r="G48" i="95"/>
  <c r="K228" i="104"/>
  <c r="K43" i="107" s="1"/>
  <c r="J48" i="95" s="1"/>
  <c r="J228" i="104"/>
  <c r="J43" i="107" s="1"/>
  <c r="I48" i="95" s="1"/>
  <c r="I228" i="104"/>
  <c r="I43" i="107" s="1"/>
  <c r="I221" i="104"/>
  <c r="I42" i="107" s="1"/>
  <c r="H47" i="95" s="1"/>
  <c r="G226" i="104"/>
  <c r="E49" i="113"/>
  <c r="G53" i="113"/>
  <c r="G44" i="95"/>
  <c r="J64" i="113"/>
  <c r="E49" i="95"/>
  <c r="I46" i="113"/>
  <c r="I45" i="95"/>
  <c r="K219" i="104"/>
  <c r="L219" i="104" s="1"/>
  <c r="M219" i="104" s="1"/>
  <c r="N219" i="104" s="1"/>
  <c r="O219" i="104" s="1"/>
  <c r="P219" i="104" s="1"/>
  <c r="Q219" i="104" s="1"/>
  <c r="R219" i="104" s="1"/>
  <c r="S219" i="104" s="1"/>
  <c r="L205" i="104"/>
  <c r="M205" i="104" s="1"/>
  <c r="N205" i="104" s="1"/>
  <c r="O205" i="104" s="1"/>
  <c r="P205" i="104" s="1"/>
  <c r="Q205" i="104" s="1"/>
  <c r="R205" i="104" s="1"/>
  <c r="S205" i="104" s="1"/>
  <c r="G206" i="104"/>
  <c r="R18" i="113"/>
  <c r="N18" i="113"/>
  <c r="L63" i="113"/>
  <c r="M58" i="95"/>
  <c r="I61" i="113"/>
  <c r="Q18" i="113"/>
  <c r="I18" i="113"/>
  <c r="J60" i="95"/>
  <c r="E50" i="105"/>
  <c r="I63" i="113"/>
  <c r="G60" i="95"/>
  <c r="C50" i="105"/>
  <c r="R61" i="113"/>
  <c r="J18" i="113"/>
  <c r="H18" i="95"/>
  <c r="M63" i="113"/>
  <c r="K22" i="107"/>
  <c r="Q31" i="107"/>
  <c r="P36" i="95" s="1"/>
  <c r="P31" i="107"/>
  <c r="M31" i="107"/>
  <c r="J22" i="107"/>
  <c r="AY38" i="108"/>
  <c r="BB137" i="108"/>
  <c r="AY137" i="108"/>
  <c r="AX165" i="108"/>
  <c r="AX251" i="108" s="1"/>
  <c r="BC137" i="108"/>
  <c r="BA137" i="108"/>
  <c r="AZ137" i="108"/>
  <c r="AX137" i="108"/>
  <c r="BF110" i="108"/>
  <c r="BD110" i="108"/>
  <c r="BA110" i="108"/>
  <c r="BG38" i="108"/>
  <c r="AU178" i="108"/>
  <c r="AU173" i="108"/>
  <c r="AW38" i="108"/>
  <c r="BD38" i="108"/>
  <c r="BB87" i="108"/>
  <c r="BE87" i="108"/>
  <c r="BD87" i="108"/>
  <c r="AW137" i="108"/>
  <c r="BG87" i="108"/>
  <c r="AZ87" i="108"/>
  <c r="AW87" i="108"/>
  <c r="BF87" i="108"/>
  <c r="BC87" i="108"/>
  <c r="BA87" i="108"/>
  <c r="AY87" i="108"/>
  <c r="AX87" i="108"/>
  <c r="BE38" i="108"/>
  <c r="BA38" i="108"/>
  <c r="AX38" i="108"/>
  <c r="AV38" i="108"/>
  <c r="BB13" i="108"/>
  <c r="AY13" i="108"/>
  <c r="AW13" i="108"/>
  <c r="AU159" i="108"/>
  <c r="BC117" i="108"/>
  <c r="AZ117" i="108"/>
  <c r="AY117" i="108"/>
  <c r="BG117" i="108"/>
  <c r="BF117" i="108"/>
  <c r="BE117" i="108"/>
  <c r="BD117" i="108"/>
  <c r="BB117" i="108"/>
  <c r="AW120" i="108"/>
  <c r="BF88" i="108"/>
  <c r="BB88" i="108"/>
  <c r="AX88" i="108"/>
  <c r="AY88" i="108"/>
  <c r="BE111" i="108"/>
  <c r="BG110" i="108"/>
  <c r="BC110" i="108"/>
  <c r="BB110" i="108"/>
  <c r="BA111" i="108"/>
  <c r="AZ110" i="108"/>
  <c r="AX110" i="108"/>
  <c r="AW110" i="108"/>
  <c r="AY111" i="108"/>
  <c r="BG111" i="108"/>
  <c r="BE110" i="108"/>
  <c r="BC111" i="108"/>
  <c r="BB111" i="108"/>
  <c r="AZ111" i="108"/>
  <c r="AY110" i="108"/>
  <c r="AX111" i="108"/>
  <c r="AW111" i="108"/>
  <c r="BB38" i="108"/>
  <c r="AZ38" i="108"/>
  <c r="BF38" i="108"/>
  <c r="BE20" i="108"/>
  <c r="BA21" i="108"/>
  <c r="AZ21" i="108"/>
  <c r="AW21" i="108"/>
  <c r="K12" i="108"/>
  <c r="AW245" i="108" s="1"/>
  <c r="AX16" i="108"/>
  <c r="G24" i="104"/>
  <c r="H38" i="113"/>
  <c r="I50" i="105"/>
  <c r="F9" i="107"/>
  <c r="S11" i="103"/>
  <c r="G6" i="103" s="1"/>
  <c r="S247" i="104"/>
  <c r="G247" i="104" s="1"/>
  <c r="I59" i="107"/>
  <c r="S47" i="103"/>
  <c r="J6" i="103" s="1"/>
  <c r="BE65" i="108"/>
  <c r="S232" i="104"/>
  <c r="G232" i="104" s="1"/>
  <c r="BD147" i="108"/>
  <c r="BD139" i="108"/>
  <c r="O64" i="107"/>
  <c r="J50" i="105"/>
  <c r="AZ51" i="108"/>
  <c r="AZ47" i="108"/>
  <c r="AZ43" i="108"/>
  <c r="AZ179" i="108"/>
  <c r="AZ175" i="108"/>
  <c r="AZ171" i="108"/>
  <c r="AZ167" i="108"/>
  <c r="AZ32" i="108"/>
  <c r="AZ28" i="108"/>
  <c r="AZ24" i="108"/>
  <c r="AY122" i="108"/>
  <c r="K109" i="108"/>
  <c r="AW269" i="108" s="1"/>
  <c r="AW99" i="108"/>
  <c r="AW91" i="108"/>
  <c r="AW82" i="108"/>
  <c r="AW163" i="108"/>
  <c r="J191" i="104"/>
  <c r="K191" i="104" s="1"/>
  <c r="L191" i="104" s="1"/>
  <c r="M191" i="104" s="1"/>
  <c r="N191" i="104" s="1"/>
  <c r="O191" i="104" s="1"/>
  <c r="P191" i="104" s="1"/>
  <c r="Q191" i="104" s="1"/>
  <c r="R191" i="104" s="1"/>
  <c r="S191" i="104" s="1"/>
  <c r="AV144" i="108"/>
  <c r="AX144" i="108"/>
  <c r="AY144" i="108"/>
  <c r="BA144" i="108"/>
  <c r="AW144" i="108"/>
  <c r="BB144" i="108"/>
  <c r="AV136" i="108"/>
  <c r="AX136" i="108"/>
  <c r="AY136" i="108"/>
  <c r="BA136" i="108"/>
  <c r="AW136" i="108"/>
  <c r="BB136" i="108"/>
  <c r="G51" i="95"/>
  <c r="G52" i="113"/>
  <c r="H38" i="107"/>
  <c r="H36" i="107" s="1"/>
  <c r="H183" i="104"/>
  <c r="C29" i="105" s="1"/>
  <c r="N18" i="108"/>
  <c r="AZ249" i="108" s="1"/>
  <c r="M18" i="95"/>
  <c r="G18" i="95"/>
  <c r="N58" i="95"/>
  <c r="K18" i="95"/>
  <c r="G50" i="105"/>
  <c r="N165" i="108"/>
  <c r="L285" i="108"/>
  <c r="M285" i="108" s="1"/>
  <c r="N285" i="108" s="1"/>
  <c r="O285" i="108" s="1"/>
  <c r="P285" i="108" s="1"/>
  <c r="Q285" i="108" s="1"/>
  <c r="R285" i="108" s="1"/>
  <c r="S285" i="108" s="1"/>
  <c r="T285" i="108" s="1"/>
  <c r="U285" i="108" s="1"/>
  <c r="K282" i="108"/>
  <c r="Q63" i="107"/>
  <c r="P60" i="95" s="1"/>
  <c r="L50" i="105"/>
  <c r="K158" i="108"/>
  <c r="C58" i="105"/>
  <c r="S227" i="104"/>
  <c r="G227" i="104" s="1"/>
  <c r="BF176" i="108"/>
  <c r="BG176" i="108"/>
  <c r="S220" i="104"/>
  <c r="G220" i="104" s="1"/>
  <c r="R241" i="104"/>
  <c r="S241" i="104" s="1"/>
  <c r="K58" i="105"/>
  <c r="O64" i="113"/>
  <c r="BD181" i="108"/>
  <c r="BD177" i="108"/>
  <c r="BD172" i="108"/>
  <c r="BD166" i="108"/>
  <c r="BB160" i="108"/>
  <c r="S63" i="107"/>
  <c r="R60" i="95" s="1"/>
  <c r="N50" i="105"/>
  <c r="K59" i="107"/>
  <c r="F59" i="107" s="1"/>
  <c r="O4" i="105"/>
  <c r="O5" i="105" s="1"/>
  <c r="O6" i="105" s="1"/>
  <c r="O11" i="105" s="1"/>
  <c r="M20" i="105"/>
  <c r="R22" i="107"/>
  <c r="R192" i="104"/>
  <c r="S192" i="104" s="1"/>
  <c r="G192" i="104"/>
  <c r="BD151" i="108"/>
  <c r="BD143" i="108"/>
  <c r="BD217" i="108"/>
  <c r="BD25" i="108"/>
  <c r="BC49" i="108"/>
  <c r="AY120" i="108"/>
  <c r="AW74" i="108"/>
  <c r="AW17" i="108"/>
  <c r="I249" i="104"/>
  <c r="I46" i="107" s="1"/>
  <c r="J253" i="104"/>
  <c r="K253" i="104" s="1"/>
  <c r="L253" i="104" s="1"/>
  <c r="M253" i="104" s="1"/>
  <c r="N253" i="104" s="1"/>
  <c r="O253" i="104" s="1"/>
  <c r="P253" i="104" s="1"/>
  <c r="Q253" i="104" s="1"/>
  <c r="R253" i="104" s="1"/>
  <c r="S253" i="104" s="1"/>
  <c r="G253" i="104"/>
  <c r="H51" i="113"/>
  <c r="H50" i="95"/>
  <c r="J245" i="104"/>
  <c r="K245" i="104" s="1"/>
  <c r="L245" i="104" s="1"/>
  <c r="M245" i="104" s="1"/>
  <c r="N245" i="104" s="1"/>
  <c r="O245" i="104" s="1"/>
  <c r="P245" i="104" s="1"/>
  <c r="Q245" i="104" s="1"/>
  <c r="R245" i="104" s="1"/>
  <c r="S245" i="104" s="1"/>
  <c r="I235" i="104"/>
  <c r="I44" i="107" s="1"/>
  <c r="J239" i="104"/>
  <c r="I193" i="104"/>
  <c r="I38" i="107" s="1"/>
  <c r="J199" i="104"/>
  <c r="AV148" i="108"/>
  <c r="AX148" i="108"/>
  <c r="AW148" i="108"/>
  <c r="AY148" i="108"/>
  <c r="BA148" i="108"/>
  <c r="AV140" i="108"/>
  <c r="AX140" i="108"/>
  <c r="AW140" i="108"/>
  <c r="AY140" i="108"/>
  <c r="BA140" i="108"/>
  <c r="G47" i="95"/>
  <c r="G190" i="104"/>
  <c r="G213" i="104"/>
  <c r="O18" i="95"/>
  <c r="H63" i="113"/>
  <c r="S59" i="103"/>
  <c r="M6" i="103" s="1"/>
  <c r="G64" i="113"/>
  <c r="D50" i="105"/>
  <c r="G240" i="104"/>
  <c r="E52" i="113"/>
  <c r="E51" i="95"/>
  <c r="R63" i="107"/>
  <c r="Q60" i="95" s="1"/>
  <c r="M50" i="105"/>
  <c r="N24" i="105"/>
  <c r="S31" i="107"/>
  <c r="G71" i="104"/>
  <c r="BF180" i="108"/>
  <c r="BG180" i="108"/>
  <c r="BF170" i="108"/>
  <c r="BG170" i="108"/>
  <c r="S234" i="104"/>
  <c r="G234" i="104" s="1"/>
  <c r="BD174" i="108"/>
  <c r="BD169" i="108"/>
  <c r="BD33" i="108"/>
  <c r="BC41" i="108"/>
  <c r="BC22" i="108"/>
  <c r="P255" i="104"/>
  <c r="Q255" i="104" s="1"/>
  <c r="R255" i="104" s="1"/>
  <c r="S255" i="104" s="1"/>
  <c r="P233" i="104"/>
  <c r="Q233" i="104" s="1"/>
  <c r="R233" i="104" s="1"/>
  <c r="S233" i="104" s="1"/>
  <c r="N64" i="107"/>
  <c r="G287" i="104"/>
  <c r="BE149" i="108"/>
  <c r="BE145" i="108"/>
  <c r="BE141" i="108"/>
  <c r="BE137" i="108"/>
  <c r="BB229" i="108"/>
  <c r="BB223" i="108"/>
  <c r="BB31" i="108"/>
  <c r="BB21" i="108"/>
  <c r="BC148" i="108"/>
  <c r="BC144" i="108"/>
  <c r="BC140" i="108"/>
  <c r="BC136" i="108"/>
  <c r="BA232" i="108"/>
  <c r="BA228" i="108"/>
  <c r="BA224" i="108"/>
  <c r="BA220" i="108"/>
  <c r="BA187" i="108"/>
  <c r="BA53" i="108"/>
  <c r="BA45" i="108"/>
  <c r="BB233" i="108"/>
  <c r="BB226" i="108"/>
  <c r="BB29" i="108"/>
  <c r="BB23" i="108"/>
  <c r="BA150" i="108"/>
  <c r="BA146" i="108"/>
  <c r="BA142" i="108"/>
  <c r="BA138" i="108"/>
  <c r="BA234" i="108"/>
  <c r="BA230" i="108"/>
  <c r="BA222" i="108"/>
  <c r="BA63" i="108"/>
  <c r="K20" i="105"/>
  <c r="P22" i="107"/>
  <c r="BB235" i="108"/>
  <c r="BB221" i="108"/>
  <c r="BA207" i="108"/>
  <c r="BA203" i="108"/>
  <c r="BA199" i="108"/>
  <c r="BA195" i="108"/>
  <c r="AX114" i="108"/>
  <c r="AX95" i="108"/>
  <c r="AX72" i="108"/>
  <c r="AX162" i="108"/>
  <c r="I277" i="104"/>
  <c r="D44" i="105" s="1"/>
  <c r="BB231" i="108"/>
  <c r="BA97" i="108"/>
  <c r="BA205" i="108"/>
  <c r="BA201" i="108"/>
  <c r="BA197" i="108"/>
  <c r="BA193" i="108"/>
  <c r="AZ131" i="108"/>
  <c r="AZ215" i="108"/>
  <c r="AZ77" i="108"/>
  <c r="AZ71" i="108"/>
  <c r="G20" i="105"/>
  <c r="L22" i="107"/>
  <c r="AY118" i="108"/>
  <c r="AX98" i="108"/>
  <c r="AX80" i="108"/>
  <c r="J193" i="104"/>
  <c r="J38" i="107" s="1"/>
  <c r="I268" i="104"/>
  <c r="I54" i="107" s="1"/>
  <c r="O228" i="104"/>
  <c r="O43" i="107" s="1"/>
  <c r="BA208" i="108"/>
  <c r="BA204" i="108"/>
  <c r="BA200" i="108"/>
  <c r="BA196" i="108"/>
  <c r="BA83" i="108"/>
  <c r="BA50" i="108"/>
  <c r="BA46" i="108"/>
  <c r="BA42" i="108"/>
  <c r="AZ219" i="108"/>
  <c r="AZ275" i="108" s="1"/>
  <c r="AZ130" i="108"/>
  <c r="AZ126" i="108"/>
  <c r="AZ188" i="108"/>
  <c r="AY219" i="108"/>
  <c r="AY275" i="108" s="1"/>
  <c r="AY94" i="108"/>
  <c r="AY192" i="108"/>
  <c r="AY263" i="108" s="1"/>
  <c r="K56" i="104"/>
  <c r="K221" i="104"/>
  <c r="K42" i="107" s="1"/>
  <c r="K207" i="104"/>
  <c r="K40" i="107" s="1"/>
  <c r="K252" i="104"/>
  <c r="K249" i="104" s="1"/>
  <c r="K46" i="107" s="1"/>
  <c r="J249" i="104"/>
  <c r="J46" i="107" s="1"/>
  <c r="I20" i="105"/>
  <c r="N22" i="107"/>
  <c r="N228" i="104"/>
  <c r="N43" i="107" s="1"/>
  <c r="BA214" i="108"/>
  <c r="BA206" i="108"/>
  <c r="BA202" i="108"/>
  <c r="BA198" i="108"/>
  <c r="BA194" i="108"/>
  <c r="BA52" i="108"/>
  <c r="BA48" i="108"/>
  <c r="BA44" i="108"/>
  <c r="BA40" i="108"/>
  <c r="M228" i="104"/>
  <c r="M43" i="107" s="1"/>
  <c r="AZ64" i="108"/>
  <c r="L221" i="104"/>
  <c r="L42" i="107" s="1"/>
  <c r="M225" i="104"/>
  <c r="AY132" i="108"/>
  <c r="AY128" i="108"/>
  <c r="AY90" i="108"/>
  <c r="K136" i="104"/>
  <c r="F26" i="105" s="1"/>
  <c r="J242" i="104"/>
  <c r="J45" i="107" s="1"/>
  <c r="L228" i="104"/>
  <c r="L43" i="107" s="1"/>
  <c r="AY102" i="108"/>
  <c r="AY14" i="108"/>
  <c r="AX219" i="108"/>
  <c r="AX275" i="108" s="1"/>
  <c r="AX189" i="108"/>
  <c r="J103" i="104"/>
  <c r="AW219" i="108"/>
  <c r="AW275" i="108" s="1"/>
  <c r="AW124" i="108"/>
  <c r="AW216" i="108"/>
  <c r="AW101" i="108"/>
  <c r="AW93" i="108"/>
  <c r="AW78" i="108"/>
  <c r="AW190" i="108"/>
  <c r="AW185" i="108" s="1"/>
  <c r="AW186" i="108"/>
  <c r="AW62" i="108"/>
  <c r="AW39" i="108"/>
  <c r="AW165" i="108"/>
  <c r="AW251" i="108" s="1"/>
  <c r="AV45" i="108"/>
  <c r="AW45" i="108"/>
  <c r="AX45" i="108"/>
  <c r="AV165" i="108"/>
  <c r="AV251" i="108" s="1"/>
  <c r="AV30" i="108"/>
  <c r="AW30" i="108"/>
  <c r="AX30" i="108"/>
  <c r="AY30" i="108"/>
  <c r="AV14" i="108"/>
  <c r="AW14" i="108"/>
  <c r="AZ148" i="108"/>
  <c r="AZ144" i="108"/>
  <c r="AZ140" i="108"/>
  <c r="AZ136" i="108"/>
  <c r="AY92" i="108"/>
  <c r="L248" i="104"/>
  <c r="AX76" i="108"/>
  <c r="AW70" i="108"/>
  <c r="AW161" i="108"/>
  <c r="AW158" i="108" s="1"/>
  <c r="I169" i="104"/>
  <c r="I256" i="104"/>
  <c r="I47" i="107" s="1"/>
  <c r="I200" i="104"/>
  <c r="I39" i="107" s="1"/>
  <c r="J204" i="104"/>
  <c r="J200" i="104" s="1"/>
  <c r="J39" i="107" s="1"/>
  <c r="AV219" i="108"/>
  <c r="AV275" i="108" s="1"/>
  <c r="AV126" i="108"/>
  <c r="AX126" i="108"/>
  <c r="AV118" i="108"/>
  <c r="AX118" i="108"/>
  <c r="AV113" i="108"/>
  <c r="AW113" i="108"/>
  <c r="AV102" i="108"/>
  <c r="AW102" i="108"/>
  <c r="AV98" i="108"/>
  <c r="AW98" i="108"/>
  <c r="AV94" i="108"/>
  <c r="AW94" i="108"/>
  <c r="AV90" i="108"/>
  <c r="AW90" i="108"/>
  <c r="AV53" i="108"/>
  <c r="AW53" i="108"/>
  <c r="AX53" i="108"/>
  <c r="AV49" i="108"/>
  <c r="AW49" i="108"/>
  <c r="AV34" i="108"/>
  <c r="AW34" i="108"/>
  <c r="AX34" i="108"/>
  <c r="AY34" i="108"/>
  <c r="AV26" i="108"/>
  <c r="AW26" i="108"/>
  <c r="AX26" i="108"/>
  <c r="AY26" i="108"/>
  <c r="AV158" i="108"/>
  <c r="AZ53" i="108"/>
  <c r="AZ49" i="108"/>
  <c r="AZ45" i="108"/>
  <c r="AZ34" i="108"/>
  <c r="AZ30" i="108"/>
  <c r="AZ26" i="108"/>
  <c r="AZ22" i="108"/>
  <c r="AY22" i="108"/>
  <c r="AX102" i="108"/>
  <c r="AX192" i="108"/>
  <c r="AX263" i="108" s="1"/>
  <c r="AW213" i="108"/>
  <c r="I136" i="104"/>
  <c r="I33" i="107" s="1"/>
  <c r="J221" i="104"/>
  <c r="J42" i="107" s="1"/>
  <c r="I214" i="104"/>
  <c r="I41" i="107" s="1"/>
  <c r="J218" i="104"/>
  <c r="AV150" i="108"/>
  <c r="AW150" i="108"/>
  <c r="AV142" i="108"/>
  <c r="AW142" i="108"/>
  <c r="AV47" i="108"/>
  <c r="AX47" i="108"/>
  <c r="AV16" i="108"/>
  <c r="AW16" i="108"/>
  <c r="J268" i="104"/>
  <c r="J54" i="107" s="1"/>
  <c r="AX94" i="108"/>
  <c r="AW127" i="108"/>
  <c r="AW123" i="108"/>
  <c r="AW119" i="108"/>
  <c r="I186" i="104"/>
  <c r="AV146" i="108"/>
  <c r="AW146" i="108"/>
  <c r="AV138" i="108"/>
  <c r="AW138" i="108"/>
  <c r="AV129" i="108"/>
  <c r="AX129" i="108"/>
  <c r="AV125" i="108"/>
  <c r="AX125" i="108"/>
  <c r="AV121" i="108"/>
  <c r="AX121" i="108"/>
  <c r="AV117" i="108"/>
  <c r="AW117" i="108"/>
  <c r="AX117" i="108"/>
  <c r="AV112" i="108"/>
  <c r="AV109" i="108" s="1"/>
  <c r="AW112" i="108"/>
  <c r="AV52" i="108"/>
  <c r="AW52" i="108"/>
  <c r="AX52" i="108"/>
  <c r="AV20" i="108"/>
  <c r="AW20" i="108"/>
  <c r="C20" i="105"/>
  <c r="H22" i="107"/>
  <c r="AX112" i="108"/>
  <c r="AX40" i="108"/>
  <c r="AX22" i="108"/>
  <c r="AX14" i="108"/>
  <c r="J56" i="104"/>
  <c r="AW130" i="108"/>
  <c r="AW126" i="108"/>
  <c r="AW122" i="108"/>
  <c r="AW118" i="108"/>
  <c r="AW64" i="108"/>
  <c r="I56" i="104"/>
  <c r="AV212" i="108"/>
  <c r="AV192" i="108"/>
  <c r="AV60" i="108"/>
  <c r="AV258" i="108" s="1"/>
  <c r="AW129" i="108"/>
  <c r="AW125" i="108"/>
  <c r="AW121" i="108"/>
  <c r="AW40" i="108"/>
  <c r="AW22" i="108"/>
  <c r="E45" i="95"/>
  <c r="AV290" i="108"/>
  <c r="AV287" i="108"/>
  <c r="AV284" i="108"/>
  <c r="AW290" i="108"/>
  <c r="N60" i="95"/>
  <c r="N63" i="113"/>
  <c r="P58" i="95"/>
  <c r="P61" i="113"/>
  <c r="R61" i="95"/>
  <c r="N58" i="105"/>
  <c r="R64" i="113"/>
  <c r="M283" i="108"/>
  <c r="F61" i="115"/>
  <c r="G60" i="115"/>
  <c r="C51" i="115" s="1"/>
  <c r="D72" i="115" s="1"/>
  <c r="H22" i="104"/>
  <c r="G16" i="95"/>
  <c r="G16" i="113"/>
  <c r="G66" i="113" s="1"/>
  <c r="H7" i="107"/>
  <c r="H13" i="107" s="1"/>
  <c r="H51" i="107" s="1"/>
  <c r="H66" i="107" s="1"/>
  <c r="G10" i="103"/>
  <c r="G46" i="103" s="1"/>
  <c r="G58" i="103" s="1"/>
  <c r="O63" i="113"/>
  <c r="O60" i="95"/>
  <c r="Q58" i="95"/>
  <c r="Q61" i="113"/>
  <c r="O58" i="95"/>
  <c r="O61" i="113"/>
  <c r="P61" i="95"/>
  <c r="L58" i="105"/>
  <c r="P64" i="113"/>
  <c r="AU168" i="108"/>
  <c r="S10" i="107"/>
  <c r="S11" i="107" s="1"/>
  <c r="Q10" i="107"/>
  <c r="Q11" i="107" s="1"/>
  <c r="O10" i="107"/>
  <c r="O11" i="107" s="1"/>
  <c r="M10" i="107"/>
  <c r="M11" i="107" s="1"/>
  <c r="K10" i="107"/>
  <c r="K11" i="107" s="1"/>
  <c r="I10" i="107"/>
  <c r="I11" i="107" s="1"/>
  <c r="E43" i="113"/>
  <c r="S22" i="107"/>
  <c r="R31" i="107"/>
  <c r="Q22" i="107"/>
  <c r="R10" i="107"/>
  <c r="R11" i="107" s="1"/>
  <c r="P10" i="107"/>
  <c r="P11" i="107" s="1"/>
  <c r="N10" i="107"/>
  <c r="N11" i="107" s="1"/>
  <c r="L10" i="107"/>
  <c r="L11" i="107" s="1"/>
  <c r="J10" i="107"/>
  <c r="J11" i="107" s="1"/>
  <c r="H10" i="107"/>
  <c r="H11" i="107" s="1"/>
  <c r="O31" i="107"/>
  <c r="AZ192" i="108"/>
  <c r="N31" i="107"/>
  <c r="M22" i="107"/>
  <c r="L31" i="107"/>
  <c r="K31" i="107"/>
  <c r="J33" i="107"/>
  <c r="J31" i="107"/>
  <c r="AW212" i="108"/>
  <c r="AW60" i="108"/>
  <c r="I22" i="107"/>
  <c r="H54" i="107"/>
  <c r="D42" i="105"/>
  <c r="D25" i="105"/>
  <c r="C25" i="105"/>
  <c r="I31" i="107"/>
  <c r="H33" i="107"/>
  <c r="H31" i="107"/>
  <c r="N3" i="103" l="1"/>
  <c r="E42" i="105"/>
  <c r="AU180" i="108"/>
  <c r="L207" i="104"/>
  <c r="L40" i="107" s="1"/>
  <c r="K46" i="113" s="1"/>
  <c r="L282" i="108"/>
  <c r="G212" i="104"/>
  <c r="L3" i="95"/>
  <c r="AV67" i="108"/>
  <c r="AV262" i="108" s="1"/>
  <c r="S14" i="113"/>
  <c r="L3" i="107"/>
  <c r="P3" i="108"/>
  <c r="N3" i="104"/>
  <c r="H45" i="95"/>
  <c r="AW287" i="108"/>
  <c r="C57" i="105"/>
  <c r="G59" i="95"/>
  <c r="G241" i="104"/>
  <c r="J49" i="113"/>
  <c r="P63" i="113"/>
  <c r="S18" i="113"/>
  <c r="AZ121" i="108"/>
  <c r="AY89" i="108"/>
  <c r="AY16" i="108"/>
  <c r="AZ112" i="108"/>
  <c r="AZ96" i="108"/>
  <c r="AV86" i="108"/>
  <c r="AV266" i="108" s="1"/>
  <c r="BA81" i="108"/>
  <c r="AY71" i="108"/>
  <c r="BC27" i="108"/>
  <c r="BB26" i="108"/>
  <c r="BB30" i="108"/>
  <c r="AX18" i="108"/>
  <c r="AX250" i="108" s="1"/>
  <c r="AY18" i="108"/>
  <c r="AY250" i="108" s="1"/>
  <c r="AY252" i="108" s="1"/>
  <c r="BB34" i="108"/>
  <c r="AZ165" i="108"/>
  <c r="AW116" i="108"/>
  <c r="AW274" i="108" s="1"/>
  <c r="AZ125" i="108"/>
  <c r="G254" i="104"/>
  <c r="G205" i="104"/>
  <c r="J21" i="107"/>
  <c r="I25" i="113" s="1"/>
  <c r="I49" i="113"/>
  <c r="H48" i="113"/>
  <c r="F64" i="107"/>
  <c r="H49" i="113"/>
  <c r="H48" i="95"/>
  <c r="G219" i="104"/>
  <c r="L186" i="104"/>
  <c r="L37" i="107" s="1"/>
  <c r="K186" i="104"/>
  <c r="K37" i="107" s="1"/>
  <c r="J186" i="104"/>
  <c r="Q63" i="113"/>
  <c r="R63" i="113"/>
  <c r="S18" i="95"/>
  <c r="P34" i="113"/>
  <c r="J27" i="113"/>
  <c r="J39" i="95"/>
  <c r="O36" i="95"/>
  <c r="O34" i="113"/>
  <c r="L34" i="113"/>
  <c r="L36" i="95"/>
  <c r="I39" i="95"/>
  <c r="I27" i="113"/>
  <c r="AV37" i="108"/>
  <c r="AV254" i="108" s="1"/>
  <c r="AU170" i="108"/>
  <c r="BA219" i="108"/>
  <c r="BA192" i="108"/>
  <c r="BA263" i="108" s="1"/>
  <c r="AW284" i="108"/>
  <c r="AW109" i="108"/>
  <c r="AW270" i="108" s="1"/>
  <c r="AV260" i="108"/>
  <c r="AW135" i="108"/>
  <c r="AW278" i="108" s="1"/>
  <c r="AZ135" i="108"/>
  <c r="AZ278" i="108" s="1"/>
  <c r="AY135" i="108"/>
  <c r="AY278" i="108" s="1"/>
  <c r="AV135" i="108"/>
  <c r="AV278" i="108" s="1"/>
  <c r="AV116" i="108"/>
  <c r="AV274" i="108" s="1"/>
  <c r="AV12" i="108"/>
  <c r="AV246" i="108" s="1"/>
  <c r="AW12" i="108"/>
  <c r="AW246" i="108" s="1"/>
  <c r="AZ18" i="108"/>
  <c r="AZ250" i="108" s="1"/>
  <c r="K33" i="107"/>
  <c r="J39" i="113" s="1"/>
  <c r="K21" i="107"/>
  <c r="J27" i="95" s="1"/>
  <c r="I21" i="107"/>
  <c r="H25" i="113" s="1"/>
  <c r="P6" i="103"/>
  <c r="G6" i="104" s="1"/>
  <c r="AW247" i="108"/>
  <c r="AW156" i="108"/>
  <c r="J52" i="113"/>
  <c r="J51" i="95"/>
  <c r="K218" i="104"/>
  <c r="AX213" i="108"/>
  <c r="L212" i="108"/>
  <c r="J256" i="104"/>
  <c r="J47" i="107" s="1"/>
  <c r="J37" i="107"/>
  <c r="M248" i="104"/>
  <c r="N248" i="104" s="1"/>
  <c r="O248" i="104" s="1"/>
  <c r="P248" i="104" s="1"/>
  <c r="Q248" i="104" s="1"/>
  <c r="R248" i="104" s="1"/>
  <c r="S248" i="104" s="1"/>
  <c r="AX39" i="108"/>
  <c r="AX37" i="108" s="1"/>
  <c r="AX254" i="108" s="1"/>
  <c r="L37" i="108"/>
  <c r="AX253" i="108" s="1"/>
  <c r="AX186" i="108"/>
  <c r="L185" i="108"/>
  <c r="AX78" i="108"/>
  <c r="AW86" i="108"/>
  <c r="AW266" i="108" s="1"/>
  <c r="AX124" i="108"/>
  <c r="E25" i="105"/>
  <c r="K49" i="113"/>
  <c r="K48" i="95"/>
  <c r="L136" i="104"/>
  <c r="AZ128" i="108"/>
  <c r="BB40" i="108"/>
  <c r="BB48" i="108"/>
  <c r="BB73" i="108"/>
  <c r="BB194" i="108"/>
  <c r="BB202" i="108"/>
  <c r="BB214" i="108"/>
  <c r="L252" i="104"/>
  <c r="J46" i="113"/>
  <c r="J45" i="95"/>
  <c r="L56" i="104"/>
  <c r="L21" i="107" s="1"/>
  <c r="BB79" i="108"/>
  <c r="BB196" i="108"/>
  <c r="BB204" i="108"/>
  <c r="I43" i="95"/>
  <c r="I44" i="113"/>
  <c r="BC23" i="108"/>
  <c r="BC226" i="108"/>
  <c r="N186" i="104"/>
  <c r="BB45" i="108"/>
  <c r="BB187" i="108"/>
  <c r="BB224" i="108"/>
  <c r="BB232" i="108"/>
  <c r="BD140" i="108"/>
  <c r="BD148" i="108"/>
  <c r="BC31" i="108"/>
  <c r="BC229" i="108"/>
  <c r="R36" i="95"/>
  <c r="R34" i="113"/>
  <c r="K199" i="104"/>
  <c r="H50" i="113"/>
  <c r="H49" i="95"/>
  <c r="H52" i="113"/>
  <c r="H51" i="95"/>
  <c r="BD49" i="108"/>
  <c r="BE151" i="108"/>
  <c r="Q27" i="113"/>
  <c r="Q39" i="95"/>
  <c r="Q228" i="104"/>
  <c r="Q43" i="107" s="1"/>
  <c r="BE166" i="108"/>
  <c r="BE177" i="108"/>
  <c r="BA135" i="108"/>
  <c r="BA278" i="108" s="1"/>
  <c r="J32" i="107"/>
  <c r="I38" i="113" s="1"/>
  <c r="F63" i="107"/>
  <c r="AW18" i="108"/>
  <c r="AW250" i="108" s="1"/>
  <c r="AV263" i="108"/>
  <c r="AV289" i="108" s="1"/>
  <c r="AV183" i="108"/>
  <c r="AX123" i="108"/>
  <c r="H47" i="113"/>
  <c r="H46" i="95"/>
  <c r="AY15" i="108"/>
  <c r="AV247" i="108"/>
  <c r="AV156" i="108"/>
  <c r="H52" i="95"/>
  <c r="H53" i="113"/>
  <c r="AX161" i="108"/>
  <c r="L158" i="108"/>
  <c r="AY76" i="108"/>
  <c r="K242" i="104"/>
  <c r="K45" i="107" s="1"/>
  <c r="AW37" i="108"/>
  <c r="AW254" i="108" s="1"/>
  <c r="AX101" i="108"/>
  <c r="K103" i="104"/>
  <c r="AZ14" i="108"/>
  <c r="N225" i="104"/>
  <c r="L49" i="113"/>
  <c r="L48" i="95"/>
  <c r="J47" i="95"/>
  <c r="J48" i="113"/>
  <c r="AZ94" i="108"/>
  <c r="BB42" i="108"/>
  <c r="BB50" i="108"/>
  <c r="AY80" i="108"/>
  <c r="AZ118" i="108"/>
  <c r="K39" i="95"/>
  <c r="K27" i="113"/>
  <c r="BA77" i="108"/>
  <c r="BA131" i="108"/>
  <c r="BB193" i="108"/>
  <c r="P192" i="108"/>
  <c r="BB201" i="108"/>
  <c r="BB97" i="108"/>
  <c r="BC231" i="108"/>
  <c r="J277" i="104"/>
  <c r="AY72" i="108"/>
  <c r="AY114" i="108"/>
  <c r="BB199" i="108"/>
  <c r="BB207" i="108"/>
  <c r="BC235" i="108"/>
  <c r="BB63" i="108"/>
  <c r="BB222" i="108"/>
  <c r="BB234" i="108"/>
  <c r="BB142" i="108"/>
  <c r="BB150" i="108"/>
  <c r="M186" i="104"/>
  <c r="BF137" i="108"/>
  <c r="BG137" i="108"/>
  <c r="BF145" i="108"/>
  <c r="BG145" i="108"/>
  <c r="M61" i="95"/>
  <c r="M64" i="113"/>
  <c r="I58" i="105"/>
  <c r="G255" i="104"/>
  <c r="G261" i="104"/>
  <c r="BE169" i="108"/>
  <c r="H43" i="95"/>
  <c r="H44" i="113"/>
  <c r="G245" i="104"/>
  <c r="BE217" i="108"/>
  <c r="P228" i="104"/>
  <c r="P43" i="107" s="1"/>
  <c r="G43" i="95"/>
  <c r="G44" i="113"/>
  <c r="AX91" i="108"/>
  <c r="L86" i="108"/>
  <c r="AX265" i="108" s="1"/>
  <c r="G259" i="104"/>
  <c r="BA28" i="108"/>
  <c r="BA167" i="108"/>
  <c r="O165" i="108"/>
  <c r="BA175" i="108"/>
  <c r="BA43" i="108"/>
  <c r="BA51" i="108"/>
  <c r="BE139" i="108"/>
  <c r="BG65" i="108"/>
  <c r="BF65" i="108"/>
  <c r="H58" i="95"/>
  <c r="H61" i="113"/>
  <c r="I45" i="113"/>
  <c r="I44" i="95"/>
  <c r="AV271" i="108"/>
  <c r="AV210" i="108"/>
  <c r="I37" i="107"/>
  <c r="I183" i="104"/>
  <c r="D29" i="105" s="1"/>
  <c r="I47" i="95"/>
  <c r="I48" i="113"/>
  <c r="K204" i="104"/>
  <c r="AX70" i="108"/>
  <c r="L67" i="108"/>
  <c r="AX261" i="108" s="1"/>
  <c r="AZ92" i="108"/>
  <c r="AV18" i="108"/>
  <c r="AV250" i="108" s="1"/>
  <c r="AX62" i="108"/>
  <c r="AX60" i="108" s="1"/>
  <c r="AX258" i="108" s="1"/>
  <c r="L60" i="108"/>
  <c r="AX257" i="108" s="1"/>
  <c r="AX190" i="108"/>
  <c r="AX216" i="108"/>
  <c r="AW289" i="108"/>
  <c r="AX289" i="108"/>
  <c r="AZ102" i="108"/>
  <c r="I50" i="95"/>
  <c r="I51" i="113"/>
  <c r="AZ90" i="108"/>
  <c r="AZ132" i="108"/>
  <c r="K48" i="113"/>
  <c r="K47" i="95"/>
  <c r="BB44" i="108"/>
  <c r="BB52" i="108"/>
  <c r="BB81" i="108"/>
  <c r="BB198" i="108"/>
  <c r="BB206" i="108"/>
  <c r="M48" i="95"/>
  <c r="M49" i="113"/>
  <c r="M242" i="104"/>
  <c r="M45" i="107" s="1"/>
  <c r="AZ16" i="108"/>
  <c r="BA188" i="108"/>
  <c r="BA126" i="108"/>
  <c r="BB75" i="108"/>
  <c r="BB83" i="108"/>
  <c r="BB200" i="108"/>
  <c r="BB208" i="108"/>
  <c r="H57" i="113"/>
  <c r="H54" i="95"/>
  <c r="I60" i="107"/>
  <c r="BC29" i="108"/>
  <c r="BC233" i="108"/>
  <c r="BB53" i="108"/>
  <c r="BB220" i="108"/>
  <c r="P219" i="108"/>
  <c r="BB228" i="108"/>
  <c r="BD136" i="108"/>
  <c r="BD144" i="108"/>
  <c r="BC21" i="108"/>
  <c r="BC223" i="108"/>
  <c r="AX17" i="108"/>
  <c r="AX12" i="108" s="1"/>
  <c r="AX246" i="108" s="1"/>
  <c r="L12" i="108"/>
  <c r="AX245" i="108" s="1"/>
  <c r="AZ120" i="108"/>
  <c r="BE25" i="108"/>
  <c r="BE143" i="108"/>
  <c r="J58" i="95"/>
  <c r="J61" i="113"/>
  <c r="BC160" i="108"/>
  <c r="BE172" i="108"/>
  <c r="BE181" i="108"/>
  <c r="AX135" i="108"/>
  <c r="AX278" i="108" s="1"/>
  <c r="AX163" i="108"/>
  <c r="AX113" i="108"/>
  <c r="AX109" i="108" s="1"/>
  <c r="AX270" i="108" s="1"/>
  <c r="L109" i="108"/>
  <c r="AX269" i="108" s="1"/>
  <c r="N64" i="113"/>
  <c r="J58" i="105"/>
  <c r="N61" i="95"/>
  <c r="G39" i="95"/>
  <c r="G27" i="113"/>
  <c r="AX119" i="108"/>
  <c r="L116" i="108"/>
  <c r="AX273" i="108" s="1"/>
  <c r="AX127" i="108"/>
  <c r="D26" i="105"/>
  <c r="H44" i="95"/>
  <c r="H45" i="113"/>
  <c r="J169" i="104"/>
  <c r="J34" i="107" s="1"/>
  <c r="AW67" i="108"/>
  <c r="AW262" i="108" s="1"/>
  <c r="AX93" i="108"/>
  <c r="J214" i="104"/>
  <c r="J41" i="107" s="1"/>
  <c r="AY189" i="108"/>
  <c r="BA64" i="108"/>
  <c r="M39" i="95"/>
  <c r="M27" i="113"/>
  <c r="I51" i="95"/>
  <c r="I52" i="113"/>
  <c r="L242" i="104"/>
  <c r="L45" i="107" s="1"/>
  <c r="AY289" i="108"/>
  <c r="BA130" i="108"/>
  <c r="BB46" i="108"/>
  <c r="N48" i="95"/>
  <c r="N49" i="113"/>
  <c r="AY98" i="108"/>
  <c r="AZ100" i="108"/>
  <c r="BA71" i="108"/>
  <c r="BA215" i="108"/>
  <c r="M221" i="104"/>
  <c r="M42" i="107" s="1"/>
  <c r="BB197" i="108"/>
  <c r="BB205" i="108"/>
  <c r="BB129" i="108"/>
  <c r="AY162" i="108"/>
  <c r="AY95" i="108"/>
  <c r="M207" i="104"/>
  <c r="M40" i="107" s="1"/>
  <c r="BB195" i="108"/>
  <c r="BB203" i="108"/>
  <c r="BC221" i="108"/>
  <c r="O27" i="113"/>
  <c r="O39" i="95"/>
  <c r="BB230" i="108"/>
  <c r="BB138" i="108"/>
  <c r="P135" i="108"/>
  <c r="BB277" i="108" s="1"/>
  <c r="BB146" i="108"/>
  <c r="BF141" i="108"/>
  <c r="BG141" i="108"/>
  <c r="BF149" i="108"/>
  <c r="BG149" i="108"/>
  <c r="G233" i="104"/>
  <c r="BD22" i="108"/>
  <c r="BD41" i="108"/>
  <c r="BE33" i="108"/>
  <c r="BE174" i="108"/>
  <c r="J235" i="104"/>
  <c r="J44" i="107" s="1"/>
  <c r="K239" i="104"/>
  <c r="AX74" i="108"/>
  <c r="AU176" i="108"/>
  <c r="G191" i="104"/>
  <c r="AX82" i="108"/>
  <c r="AX99" i="108"/>
  <c r="AZ122" i="108"/>
  <c r="BA24" i="108"/>
  <c r="O18" i="108"/>
  <c r="BA249" i="108" s="1"/>
  <c r="BA32" i="108"/>
  <c r="BA171" i="108"/>
  <c r="BA179" i="108"/>
  <c r="BA47" i="108"/>
  <c r="BE147" i="108"/>
  <c r="J20" i="107"/>
  <c r="H39" i="95"/>
  <c r="H27" i="113"/>
  <c r="F22" i="107"/>
  <c r="BA275" i="108"/>
  <c r="G41" i="95"/>
  <c r="G39" i="113"/>
  <c r="H39" i="113"/>
  <c r="H41" i="95"/>
  <c r="G57" i="113"/>
  <c r="G54" i="95"/>
  <c r="AW258" i="108"/>
  <c r="AW271" i="108"/>
  <c r="AW210" i="108"/>
  <c r="I34" i="113"/>
  <c r="I36" i="95"/>
  <c r="I41" i="95"/>
  <c r="I39" i="113"/>
  <c r="L39" i="95"/>
  <c r="L27" i="113"/>
  <c r="M36" i="95"/>
  <c r="M34" i="113"/>
  <c r="AZ263" i="108"/>
  <c r="AZ251" i="108"/>
  <c r="G19" i="113"/>
  <c r="F10" i="107"/>
  <c r="G19" i="95"/>
  <c r="I19" i="95"/>
  <c r="I20" i="95" s="1"/>
  <c r="I19" i="113"/>
  <c r="I20" i="113" s="1"/>
  <c r="K19" i="113"/>
  <c r="K20" i="113" s="1"/>
  <c r="K19" i="95"/>
  <c r="K20" i="95" s="1"/>
  <c r="M19" i="113"/>
  <c r="M20" i="113" s="1"/>
  <c r="M19" i="95"/>
  <c r="M20" i="95" s="1"/>
  <c r="O19" i="95"/>
  <c r="O20" i="95" s="1"/>
  <c r="O140" i="95" s="1"/>
  <c r="O19" i="113"/>
  <c r="O20" i="113" s="1"/>
  <c r="Q19" i="113"/>
  <c r="Q20" i="113" s="1"/>
  <c r="Q19" i="95"/>
  <c r="Q20" i="95" s="1"/>
  <c r="Q140" i="95" s="1"/>
  <c r="R27" i="113"/>
  <c r="R39" i="95"/>
  <c r="H19" i="113"/>
  <c r="H20" i="113" s="1"/>
  <c r="H19" i="95"/>
  <c r="H20" i="95" s="1"/>
  <c r="J19" i="113"/>
  <c r="J20" i="113" s="1"/>
  <c r="J19" i="95"/>
  <c r="J20" i="95" s="1"/>
  <c r="L19" i="113"/>
  <c r="L20" i="113" s="1"/>
  <c r="L19" i="95"/>
  <c r="L20" i="95" s="1"/>
  <c r="N19" i="95"/>
  <c r="N20" i="95" s="1"/>
  <c r="N140" i="95" s="1"/>
  <c r="N19" i="113"/>
  <c r="N20" i="113" s="1"/>
  <c r="P19" i="113"/>
  <c r="P20" i="113" s="1"/>
  <c r="P19" i="95"/>
  <c r="P20" i="95" s="1"/>
  <c r="P140" i="95" s="1"/>
  <c r="R19" i="113"/>
  <c r="R20" i="113" s="1"/>
  <c r="R19" i="95"/>
  <c r="R20" i="95" s="1"/>
  <c r="R140" i="95" s="1"/>
  <c r="F62" i="115"/>
  <c r="G61" i="115"/>
  <c r="D51" i="115" s="1"/>
  <c r="E72" i="115" s="1"/>
  <c r="M282" i="108"/>
  <c r="N283" i="108"/>
  <c r="F31" i="107"/>
  <c r="G36" i="95"/>
  <c r="G34" i="113"/>
  <c r="H34" i="113"/>
  <c r="H36" i="95"/>
  <c r="AW259" i="108"/>
  <c r="AW183" i="108"/>
  <c r="AV270" i="108"/>
  <c r="J34" i="113"/>
  <c r="J36" i="95"/>
  <c r="K34" i="113"/>
  <c r="K36" i="95"/>
  <c r="N36" i="95"/>
  <c r="N34" i="113"/>
  <c r="I54" i="95"/>
  <c r="I57" i="113"/>
  <c r="H34" i="107"/>
  <c r="C6" i="105"/>
  <c r="AV238" i="108"/>
  <c r="H21" i="107"/>
  <c r="C7" i="105"/>
  <c r="E6" i="105"/>
  <c r="AX238" i="108"/>
  <c r="E7" i="105"/>
  <c r="G6" i="105"/>
  <c r="AZ238" i="108"/>
  <c r="G7" i="105"/>
  <c r="I6" i="105"/>
  <c r="BB238" i="108"/>
  <c r="I7" i="105"/>
  <c r="K6" i="105"/>
  <c r="BD238" i="108"/>
  <c r="K7" i="105"/>
  <c r="M6" i="105"/>
  <c r="BF238" i="108"/>
  <c r="M7" i="105"/>
  <c r="P39" i="95"/>
  <c r="P27" i="113"/>
  <c r="Q36" i="95"/>
  <c r="Q34" i="113"/>
  <c r="AW238" i="108"/>
  <c r="I34" i="107"/>
  <c r="D6" i="105"/>
  <c r="D7" i="105"/>
  <c r="AY238" i="108"/>
  <c r="F6" i="105"/>
  <c r="F7" i="105"/>
  <c r="BA238" i="108"/>
  <c r="H6" i="105"/>
  <c r="H7" i="105"/>
  <c r="BC238" i="108"/>
  <c r="J6" i="105"/>
  <c r="J7" i="105"/>
  <c r="BE238" i="108"/>
  <c r="L6" i="105"/>
  <c r="L7" i="105"/>
  <c r="BG238" i="108"/>
  <c r="N6" i="105"/>
  <c r="N7" i="105"/>
  <c r="G22" i="95"/>
  <c r="G63" i="95"/>
  <c r="H55" i="104"/>
  <c r="H69" i="104" s="1"/>
  <c r="J11" i="108"/>
  <c r="I22" i="104"/>
  <c r="H16" i="113"/>
  <c r="H66" i="113" s="1"/>
  <c r="H16" i="95"/>
  <c r="I7" i="107"/>
  <c r="I13" i="107" s="1"/>
  <c r="I51" i="107" s="1"/>
  <c r="I66" i="107" s="1"/>
  <c r="H10" i="103"/>
  <c r="H46" i="103" s="1"/>
  <c r="H58" i="103" s="1"/>
  <c r="S60" i="95"/>
  <c r="K45" i="95" l="1"/>
  <c r="S63" i="113"/>
  <c r="S61" i="113"/>
  <c r="BA121" i="108"/>
  <c r="AX116" i="108"/>
  <c r="AX107" i="108" s="1"/>
  <c r="AZ89" i="108"/>
  <c r="BA112" i="108"/>
  <c r="AV58" i="108"/>
  <c r="BC26" i="108"/>
  <c r="BC34" i="108"/>
  <c r="BC30" i="108"/>
  <c r="BD27" i="108"/>
  <c r="BB135" i="108"/>
  <c r="BB278" i="108" s="1"/>
  <c r="BA125" i="108"/>
  <c r="I27" i="95"/>
  <c r="I40" i="95"/>
  <c r="S64" i="113"/>
  <c r="S61" i="95"/>
  <c r="K20" i="107"/>
  <c r="J25" i="113"/>
  <c r="S58" i="95"/>
  <c r="J41" i="95"/>
  <c r="AV11" i="108"/>
  <c r="AX158" i="108"/>
  <c r="AX247" i="108" s="1"/>
  <c r="AW107" i="108"/>
  <c r="AV107" i="108"/>
  <c r="H27" i="95"/>
  <c r="I20" i="107"/>
  <c r="L20" i="107"/>
  <c r="K25" i="113"/>
  <c r="K27" i="95"/>
  <c r="BF147" i="108"/>
  <c r="BG147" i="108"/>
  <c r="BB47" i="108"/>
  <c r="BF174" i="108"/>
  <c r="BG174" i="108"/>
  <c r="AU174" i="108" s="1"/>
  <c r="BE41" i="108"/>
  <c r="BC203" i="108"/>
  <c r="N207" i="104"/>
  <c r="N40" i="107" s="1"/>
  <c r="AZ162" i="108"/>
  <c r="BC129" i="108"/>
  <c r="BC197" i="108"/>
  <c r="G210" i="104"/>
  <c r="AY119" i="108"/>
  <c r="M116" i="108"/>
  <c r="AY273" i="108" s="1"/>
  <c r="AX284" i="108"/>
  <c r="BF143" i="108"/>
  <c r="BG143" i="108"/>
  <c r="BD223" i="108"/>
  <c r="BE144" i="108"/>
  <c r="Q219" i="108"/>
  <c r="BC220" i="108"/>
  <c r="BD29" i="108"/>
  <c r="BB188" i="108"/>
  <c r="BC198" i="108"/>
  <c r="AY190" i="108"/>
  <c r="L204" i="104"/>
  <c r="K200" i="104"/>
  <c r="K39" i="107" s="1"/>
  <c r="H42" i="95"/>
  <c r="H38" i="95" s="1"/>
  <c r="H43" i="113"/>
  <c r="I36" i="107"/>
  <c r="BF139" i="108"/>
  <c r="BG139" i="108"/>
  <c r="BB43" i="108"/>
  <c r="BB28" i="108"/>
  <c r="AX86" i="108"/>
  <c r="BC150" i="108"/>
  <c r="BC199" i="108"/>
  <c r="AZ114" i="108"/>
  <c r="BB131" i="108"/>
  <c r="BA118" i="108"/>
  <c r="K268" i="104"/>
  <c r="F25" i="105"/>
  <c r="K32" i="107"/>
  <c r="J50" i="95"/>
  <c r="J51" i="113"/>
  <c r="AY161" i="108"/>
  <c r="M158" i="108"/>
  <c r="AV286" i="108"/>
  <c r="P48" i="95"/>
  <c r="P49" i="113"/>
  <c r="K193" i="104"/>
  <c r="L199" i="104"/>
  <c r="BD226" i="108"/>
  <c r="BC204" i="108"/>
  <c r="BC79" i="108"/>
  <c r="M56" i="104"/>
  <c r="M21" i="107" s="1"/>
  <c r="BC73" i="108"/>
  <c r="BC40" i="108"/>
  <c r="M136" i="104"/>
  <c r="BA96" i="108"/>
  <c r="AY78" i="108"/>
  <c r="AX185" i="108"/>
  <c r="G248" i="104"/>
  <c r="AX212" i="108"/>
  <c r="AW248" i="108"/>
  <c r="AW282" i="108"/>
  <c r="D33" i="105" s="1"/>
  <c r="BB179" i="108"/>
  <c r="BB32" i="108"/>
  <c r="BA122" i="108"/>
  <c r="AY82" i="108"/>
  <c r="AY74" i="108"/>
  <c r="BB215" i="108"/>
  <c r="BA100" i="108"/>
  <c r="BC46" i="108"/>
  <c r="K51" i="113"/>
  <c r="K50" i="95"/>
  <c r="BB64" i="108"/>
  <c r="AZ189" i="108"/>
  <c r="K169" i="104"/>
  <c r="K34" i="107" s="1"/>
  <c r="J35" i="113" s="1"/>
  <c r="AX287" i="108"/>
  <c r="AY163" i="108"/>
  <c r="BF181" i="108"/>
  <c r="BG181" i="108"/>
  <c r="BF25" i="108"/>
  <c r="BG25" i="108"/>
  <c r="AY17" i="108"/>
  <c r="AY12" i="108" s="1"/>
  <c r="BE136" i="108"/>
  <c r="BD233" i="108"/>
  <c r="BC200" i="108"/>
  <c r="BC75" i="108"/>
  <c r="BC52" i="108"/>
  <c r="AY216" i="108"/>
  <c r="AY62" i="108"/>
  <c r="AY60" i="108" s="1"/>
  <c r="M60" i="108"/>
  <c r="AY257" i="108" s="1"/>
  <c r="BB175" i="108"/>
  <c r="AY91" i="108"/>
  <c r="M86" i="108"/>
  <c r="AY265" i="108" s="1"/>
  <c r="BF217" i="108"/>
  <c r="BG217" i="108"/>
  <c r="BC234" i="108"/>
  <c r="BC63" i="108"/>
  <c r="AZ72" i="108"/>
  <c r="BD231" i="108"/>
  <c r="BC201" i="108"/>
  <c r="BB192" i="108"/>
  <c r="BC42" i="108"/>
  <c r="BA14" i="108"/>
  <c r="L103" i="104"/>
  <c r="AY123" i="108"/>
  <c r="AW252" i="108"/>
  <c r="BF166" i="108"/>
  <c r="S228" i="104"/>
  <c r="S43" i="107" s="1"/>
  <c r="R228" i="104"/>
  <c r="R43" i="107" s="1"/>
  <c r="BF151" i="108"/>
  <c r="BG151" i="108"/>
  <c r="BD31" i="108"/>
  <c r="BE140" i="108"/>
  <c r="BC224" i="108"/>
  <c r="BC45" i="108"/>
  <c r="N37" i="107"/>
  <c r="BC194" i="108"/>
  <c r="K43" i="113"/>
  <c r="K42" i="95"/>
  <c r="G26" i="105"/>
  <c r="L33" i="107"/>
  <c r="AY186" i="108"/>
  <c r="M185" i="108"/>
  <c r="I43" i="113"/>
  <c r="I42" i="95"/>
  <c r="J36" i="107"/>
  <c r="I53" i="113"/>
  <c r="I52" i="95"/>
  <c r="AY213" i="108"/>
  <c r="M212" i="108"/>
  <c r="AW11" i="108"/>
  <c r="AZ252" i="108"/>
  <c r="AX11" i="108"/>
  <c r="BB171" i="108"/>
  <c r="BA18" i="108"/>
  <c r="BA250" i="108" s="1"/>
  <c r="AY99" i="108"/>
  <c r="K235" i="104"/>
  <c r="K44" i="107" s="1"/>
  <c r="L239" i="104"/>
  <c r="BC138" i="108"/>
  <c r="Q135" i="108"/>
  <c r="BC277" i="108" s="1"/>
  <c r="L45" i="95"/>
  <c r="L46" i="113"/>
  <c r="BB71" i="108"/>
  <c r="AZ98" i="108"/>
  <c r="I47" i="113"/>
  <c r="I46" i="95"/>
  <c r="AW264" i="108"/>
  <c r="AY127" i="108"/>
  <c r="AY113" i="108"/>
  <c r="AY109" i="108" s="1"/>
  <c r="M109" i="108"/>
  <c r="AY269" i="108" s="1"/>
  <c r="BF172" i="108"/>
  <c r="BG172" i="108"/>
  <c r="BD160" i="108"/>
  <c r="BA120" i="108"/>
  <c r="BC228" i="108"/>
  <c r="BB219" i="108"/>
  <c r="H59" i="95"/>
  <c r="H62" i="113"/>
  <c r="D57" i="105"/>
  <c r="BC208" i="108"/>
  <c r="BC83" i="108"/>
  <c r="L50" i="95"/>
  <c r="L51" i="113"/>
  <c r="BC44" i="108"/>
  <c r="BA90" i="108"/>
  <c r="BA102" i="108"/>
  <c r="AV252" i="108"/>
  <c r="AY70" i="108"/>
  <c r="M67" i="108"/>
  <c r="AY261" i="108" s="1"/>
  <c r="BB167" i="108"/>
  <c r="P165" i="108"/>
  <c r="BF169" i="108"/>
  <c r="BG169" i="108"/>
  <c r="BC222" i="108"/>
  <c r="BD235" i="108"/>
  <c r="K277" i="104"/>
  <c r="BC97" i="108"/>
  <c r="BC193" i="108"/>
  <c r="Q192" i="108"/>
  <c r="BC50" i="108"/>
  <c r="BA94" i="108"/>
  <c r="AY101" i="108"/>
  <c r="M12" i="108"/>
  <c r="AY245" i="108" s="1"/>
  <c r="BE49" i="108"/>
  <c r="BE148" i="108"/>
  <c r="BC232" i="108"/>
  <c r="BC187" i="108"/>
  <c r="M252" i="104"/>
  <c r="L249" i="104"/>
  <c r="L46" i="107" s="1"/>
  <c r="BC202" i="108"/>
  <c r="BA128" i="108"/>
  <c r="J42" i="95"/>
  <c r="J43" i="113"/>
  <c r="AW58" i="108"/>
  <c r="G107" i="104"/>
  <c r="BB24" i="108"/>
  <c r="P18" i="108"/>
  <c r="BB249" i="108" s="1"/>
  <c r="I50" i="113"/>
  <c r="I49" i="95"/>
  <c r="BF33" i="108"/>
  <c r="BG33" i="108"/>
  <c r="BE22" i="108"/>
  <c r="BC146" i="108"/>
  <c r="BC230" i="108"/>
  <c r="BD221" i="108"/>
  <c r="BC195" i="108"/>
  <c r="AZ95" i="108"/>
  <c r="G258" i="104"/>
  <c r="BC205" i="108"/>
  <c r="L47" i="95"/>
  <c r="L48" i="113"/>
  <c r="BB130" i="108"/>
  <c r="AY93" i="108"/>
  <c r="BD21" i="108"/>
  <c r="BC53" i="108"/>
  <c r="BB126" i="108"/>
  <c r="BA16" i="108"/>
  <c r="N242" i="104"/>
  <c r="N45" i="107" s="1"/>
  <c r="BC206" i="108"/>
  <c r="BC81" i="108"/>
  <c r="BA132" i="108"/>
  <c r="BA92" i="108"/>
  <c r="AX67" i="108"/>
  <c r="BB51" i="108"/>
  <c r="BA165" i="108"/>
  <c r="AX290" i="108"/>
  <c r="O48" i="95"/>
  <c r="O49" i="113"/>
  <c r="M37" i="107"/>
  <c r="BC142" i="108"/>
  <c r="BC207" i="108"/>
  <c r="J60" i="107"/>
  <c r="E44" i="105"/>
  <c r="BB77" i="108"/>
  <c r="AZ80" i="108"/>
  <c r="N221" i="104"/>
  <c r="N42" i="107" s="1"/>
  <c r="O225" i="104"/>
  <c r="AZ76" i="108"/>
  <c r="AZ15" i="108"/>
  <c r="AV264" i="108"/>
  <c r="BF177" i="108"/>
  <c r="BG177" i="108"/>
  <c r="G231" i="104"/>
  <c r="G228" i="104" s="1"/>
  <c r="BD229" i="108"/>
  <c r="O186" i="104"/>
  <c r="BD23" i="108"/>
  <c r="BC196" i="108"/>
  <c r="G238" i="104"/>
  <c r="BC214" i="108"/>
  <c r="BC48" i="108"/>
  <c r="AY124" i="108"/>
  <c r="AY39" i="108"/>
  <c r="AY37" i="108" s="1"/>
  <c r="AY254" i="108" s="1"/>
  <c r="M37" i="108"/>
  <c r="AY253" i="108" s="1"/>
  <c r="J183" i="104"/>
  <c r="E29" i="105" s="1"/>
  <c r="K256" i="104"/>
  <c r="K47" i="107" s="1"/>
  <c r="L218" i="104"/>
  <c r="K214" i="104"/>
  <c r="K41" i="107" s="1"/>
  <c r="AW291" i="108"/>
  <c r="AV248" i="108"/>
  <c r="J36" i="108"/>
  <c r="J58" i="108" s="1"/>
  <c r="AV10" i="108"/>
  <c r="BG239" i="108"/>
  <c r="BG240" i="108" s="1"/>
  <c r="S25" i="107" s="1"/>
  <c r="L11" i="105"/>
  <c r="BC239" i="108"/>
  <c r="BC240" i="108" s="1"/>
  <c r="O25" i="107" s="1"/>
  <c r="H11" i="105"/>
  <c r="AY239" i="108"/>
  <c r="AY240" i="108" s="1"/>
  <c r="K25" i="107" s="1"/>
  <c r="D27" i="105"/>
  <c r="D21" i="105"/>
  <c r="D19" i="105" s="1"/>
  <c r="D11" i="105"/>
  <c r="H28" i="95"/>
  <c r="H35" i="113"/>
  <c r="BF239" i="108"/>
  <c r="BF240" i="108" s="1"/>
  <c r="R25" i="107" s="1"/>
  <c r="K11" i="105"/>
  <c r="BB239" i="108"/>
  <c r="BB240" i="108" s="1"/>
  <c r="N25" i="107" s="1"/>
  <c r="G21" i="105"/>
  <c r="G19" i="105" s="1"/>
  <c r="G11" i="105"/>
  <c r="AX239" i="108"/>
  <c r="AX240" i="108" s="1"/>
  <c r="J25" i="107" s="1"/>
  <c r="O7" i="105"/>
  <c r="H20" i="107"/>
  <c r="G27" i="95"/>
  <c r="G25" i="113"/>
  <c r="C27" i="105"/>
  <c r="C23" i="105" s="1"/>
  <c r="C11" i="105"/>
  <c r="C21" i="105"/>
  <c r="C19" i="105" s="1"/>
  <c r="AX285" i="108"/>
  <c r="AV291" i="108"/>
  <c r="G62" i="115"/>
  <c r="E51" i="115" s="1"/>
  <c r="F72" i="115" s="1"/>
  <c r="F63" i="115"/>
  <c r="N142" i="113"/>
  <c r="L140" i="95"/>
  <c r="J140" i="95"/>
  <c r="H140" i="95"/>
  <c r="Q142" i="113"/>
  <c r="M142" i="113"/>
  <c r="K142" i="113"/>
  <c r="I140" i="95"/>
  <c r="G10" i="107"/>
  <c r="F11" i="107"/>
  <c r="AZ289" i="108"/>
  <c r="AV282" i="108"/>
  <c r="AW260" i="108"/>
  <c r="AW285" i="108"/>
  <c r="G38" i="95"/>
  <c r="AW276" i="108"/>
  <c r="AW288" i="108"/>
  <c r="I30" i="107"/>
  <c r="S36" i="95"/>
  <c r="S27" i="113"/>
  <c r="H63" i="95"/>
  <c r="H22" i="95"/>
  <c r="K11" i="108"/>
  <c r="I55" i="104"/>
  <c r="I69" i="104" s="1"/>
  <c r="H102" i="104"/>
  <c r="H135" i="104" s="1"/>
  <c r="H168" i="104"/>
  <c r="H182" i="104" s="1"/>
  <c r="H267" i="104" s="1"/>
  <c r="N11" i="105"/>
  <c r="BE239" i="108"/>
  <c r="BE240" i="108" s="1"/>
  <c r="Q25" i="107" s="1"/>
  <c r="J11" i="105"/>
  <c r="BA239" i="108"/>
  <c r="BA240" i="108" s="1"/>
  <c r="M25" i="107" s="1"/>
  <c r="F27" i="105"/>
  <c r="F21" i="105"/>
  <c r="F19" i="105" s="1"/>
  <c r="F11" i="105"/>
  <c r="AW239" i="108"/>
  <c r="AW240" i="108" s="1"/>
  <c r="I25" i="107" s="1"/>
  <c r="M11" i="105"/>
  <c r="BD239" i="108"/>
  <c r="BD240" i="108" s="1"/>
  <c r="P25" i="107" s="1"/>
  <c r="I11" i="105"/>
  <c r="AZ239" i="108"/>
  <c r="AZ240" i="108" s="1"/>
  <c r="L25" i="107" s="1"/>
  <c r="I35" i="113"/>
  <c r="I28" i="95"/>
  <c r="E21" i="105"/>
  <c r="E19" i="105" s="1"/>
  <c r="E11" i="105"/>
  <c r="E27" i="105"/>
  <c r="E23" i="105" s="1"/>
  <c r="AV239" i="108"/>
  <c r="AV240" i="108" s="1"/>
  <c r="G28" i="95"/>
  <c r="G35" i="113"/>
  <c r="AV272" i="108"/>
  <c r="AV285" i="108"/>
  <c r="AW286" i="108"/>
  <c r="S34" i="113"/>
  <c r="O283" i="108"/>
  <c r="N282" i="108"/>
  <c r="J22" i="104"/>
  <c r="I16" i="113"/>
  <c r="I66" i="113" s="1"/>
  <c r="I16" i="95"/>
  <c r="J7" i="107"/>
  <c r="J13" i="107" s="1"/>
  <c r="J51" i="107" s="1"/>
  <c r="J66" i="107" s="1"/>
  <c r="I10" i="103"/>
  <c r="I46" i="103" s="1"/>
  <c r="I58" i="103" s="1"/>
  <c r="R142" i="113"/>
  <c r="P142" i="113"/>
  <c r="L142" i="113"/>
  <c r="J142" i="113"/>
  <c r="H142" i="113"/>
  <c r="O142" i="113"/>
  <c r="M140" i="95"/>
  <c r="K140" i="95"/>
  <c r="I142" i="113"/>
  <c r="G20" i="95"/>
  <c r="S19" i="95"/>
  <c r="S19" i="113"/>
  <c r="G20" i="113"/>
  <c r="AX252" i="108"/>
  <c r="AV276" i="108"/>
  <c r="AV288" i="108"/>
  <c r="AW272" i="108"/>
  <c r="S39" i="95"/>
  <c r="H30" i="107"/>
  <c r="J30" i="107"/>
  <c r="AY67" i="108" l="1"/>
  <c r="AY262" i="108" s="1"/>
  <c r="AX156" i="108"/>
  <c r="AX274" i="108"/>
  <c r="AV256" i="108"/>
  <c r="BB121" i="108"/>
  <c r="BA89" i="108"/>
  <c r="BB112" i="108"/>
  <c r="BD26" i="108"/>
  <c r="BD30" i="108"/>
  <c r="BE27" i="108"/>
  <c r="BD34" i="108"/>
  <c r="AY212" i="108"/>
  <c r="AY271" i="108" s="1"/>
  <c r="BB125" i="108"/>
  <c r="I26" i="95"/>
  <c r="F23" i="105"/>
  <c r="H21" i="105"/>
  <c r="H19" i="105" s="1"/>
  <c r="J28" i="95"/>
  <c r="J26" i="95" s="1"/>
  <c r="H26" i="95"/>
  <c r="AU181" i="108"/>
  <c r="AX248" i="108"/>
  <c r="AU169" i="108"/>
  <c r="AU172" i="108"/>
  <c r="AY185" i="108"/>
  <c r="AY183" i="108" s="1"/>
  <c r="I38" i="95"/>
  <c r="K30" i="107"/>
  <c r="AY11" i="108"/>
  <c r="AY246" i="108"/>
  <c r="J46" i="95"/>
  <c r="J47" i="113"/>
  <c r="AZ124" i="108"/>
  <c r="BD48" i="108"/>
  <c r="P186" i="104"/>
  <c r="BA15" i="108"/>
  <c r="BA80" i="108"/>
  <c r="BD207" i="108"/>
  <c r="BC130" i="108"/>
  <c r="BD205" i="108"/>
  <c r="BA95" i="108"/>
  <c r="BD230" i="108"/>
  <c r="BF22" i="108"/>
  <c r="BG22" i="108"/>
  <c r="BD187" i="108"/>
  <c r="BE235" i="108"/>
  <c r="AZ127" i="108"/>
  <c r="M239" i="104"/>
  <c r="L235" i="104"/>
  <c r="L44" i="107" s="1"/>
  <c r="AZ186" i="108"/>
  <c r="N185" i="108"/>
  <c r="K41" i="95"/>
  <c r="K39" i="113"/>
  <c r="BF140" i="108"/>
  <c r="BG140" i="108"/>
  <c r="G25" i="105"/>
  <c r="L32" i="107"/>
  <c r="BD42" i="108"/>
  <c r="BD201" i="108"/>
  <c r="BA72" i="108"/>
  <c r="BD63" i="108"/>
  <c r="AY290" i="108"/>
  <c r="AZ216" i="108"/>
  <c r="BF136" i="108"/>
  <c r="BA189" i="108"/>
  <c r="AX271" i="108"/>
  <c r="AX210" i="108"/>
  <c r="L27" i="95"/>
  <c r="L25" i="113"/>
  <c r="M20" i="107"/>
  <c r="BD204" i="108"/>
  <c r="M199" i="104"/>
  <c r="N199" i="104" s="1"/>
  <c r="O199" i="104" s="1"/>
  <c r="P199" i="104" s="1"/>
  <c r="Q199" i="104" s="1"/>
  <c r="R199" i="104" s="1"/>
  <c r="S199" i="104" s="1"/>
  <c r="AZ161" i="108"/>
  <c r="N158" i="108"/>
  <c r="J38" i="113"/>
  <c r="J40" i="95"/>
  <c r="BC28" i="108"/>
  <c r="AZ190" i="108"/>
  <c r="BC188" i="108"/>
  <c r="BC219" i="108"/>
  <c r="BC275" i="108" s="1"/>
  <c r="AZ119" i="108"/>
  <c r="N116" i="108"/>
  <c r="AZ273" i="108" s="1"/>
  <c r="M193" i="104"/>
  <c r="BD129" i="108"/>
  <c r="M46" i="113"/>
  <c r="M45" i="95"/>
  <c r="M218" i="104"/>
  <c r="L214" i="104"/>
  <c r="L41" i="107" s="1"/>
  <c r="AZ39" i="108"/>
  <c r="AZ37" i="108" s="1"/>
  <c r="AZ254" i="108" s="1"/>
  <c r="N37" i="108"/>
  <c r="AZ253" i="108" s="1"/>
  <c r="BE23" i="108"/>
  <c r="AU177" i="108"/>
  <c r="O221" i="104"/>
  <c r="O42" i="107" s="1"/>
  <c r="P225" i="104"/>
  <c r="I59" i="95"/>
  <c r="E57" i="105"/>
  <c r="I62" i="113"/>
  <c r="L43" i="113"/>
  <c r="L42" i="95"/>
  <c r="BD81" i="108"/>
  <c r="O242" i="104"/>
  <c r="O45" i="107" s="1"/>
  <c r="BC126" i="108"/>
  <c r="BE21" i="108"/>
  <c r="BD195" i="108"/>
  <c r="BE221" i="108"/>
  <c r="BD146" i="108"/>
  <c r="BB128" i="108"/>
  <c r="K52" i="113"/>
  <c r="K51" i="95"/>
  <c r="BF148" i="108"/>
  <c r="BG148" i="108"/>
  <c r="AZ101" i="108"/>
  <c r="BD193" i="108"/>
  <c r="R192" i="108"/>
  <c r="K60" i="107"/>
  <c r="F44" i="105"/>
  <c r="BB90" i="108"/>
  <c r="BD83" i="108"/>
  <c r="BD228" i="108"/>
  <c r="BE160" i="108"/>
  <c r="AY284" i="108"/>
  <c r="BD138" i="108"/>
  <c r="R135" i="108"/>
  <c r="BD277" i="108" s="1"/>
  <c r="J49" i="95"/>
  <c r="J50" i="113"/>
  <c r="BC171" i="108"/>
  <c r="AZ213" i="108"/>
  <c r="N212" i="108"/>
  <c r="BD194" i="108"/>
  <c r="BE31" i="108"/>
  <c r="BG166" i="108"/>
  <c r="AZ123" i="108"/>
  <c r="AZ91" i="108"/>
  <c r="N86" i="108"/>
  <c r="AZ265" i="108" s="1"/>
  <c r="AZ62" i="108"/>
  <c r="AZ60" i="108" s="1"/>
  <c r="N60" i="108"/>
  <c r="AZ257" i="108" s="1"/>
  <c r="BD75" i="108"/>
  <c r="AZ163" i="108"/>
  <c r="BC64" i="108"/>
  <c r="BD46" i="108"/>
  <c r="BC215" i="108"/>
  <c r="AZ74" i="108"/>
  <c r="AZ82" i="108"/>
  <c r="BC32" i="108"/>
  <c r="M33" i="107"/>
  <c r="H26" i="105"/>
  <c r="BD73" i="108"/>
  <c r="N56" i="104"/>
  <c r="K38" i="107"/>
  <c r="K183" i="104"/>
  <c r="F29" i="105" s="1"/>
  <c r="AY158" i="108"/>
  <c r="BB118" i="108"/>
  <c r="BA114" i="108"/>
  <c r="BD150" i="108"/>
  <c r="J44" i="95"/>
  <c r="J45" i="113"/>
  <c r="BE29" i="108"/>
  <c r="BF144" i="108"/>
  <c r="BG144" i="108"/>
  <c r="AY116" i="108"/>
  <c r="AY107" i="108" s="1"/>
  <c r="BD197" i="108"/>
  <c r="BA162" i="108"/>
  <c r="BD203" i="108"/>
  <c r="BF41" i="108"/>
  <c r="BG41" i="108"/>
  <c r="BC47" i="108"/>
  <c r="AX276" i="108"/>
  <c r="L256" i="104"/>
  <c r="L47" i="107" s="1"/>
  <c r="BD196" i="108"/>
  <c r="BE229" i="108"/>
  <c r="BA76" i="108"/>
  <c r="M48" i="113"/>
  <c r="M47" i="95"/>
  <c r="BC77" i="108"/>
  <c r="BD142" i="108"/>
  <c r="BA251" i="108"/>
  <c r="BA252" i="108" s="1"/>
  <c r="AX262" i="108"/>
  <c r="AX58" i="108"/>
  <c r="M50" i="95"/>
  <c r="M51" i="113"/>
  <c r="BD53" i="108"/>
  <c r="AZ93" i="108"/>
  <c r="BC24" i="108"/>
  <c r="Q18" i="108"/>
  <c r="BC249" i="108" s="1"/>
  <c r="N252" i="104"/>
  <c r="M249" i="104"/>
  <c r="M46" i="107" s="1"/>
  <c r="BB94" i="108"/>
  <c r="BD50" i="108"/>
  <c r="BC192" i="108"/>
  <c r="BC263" i="108" s="1"/>
  <c r="L277" i="104"/>
  <c r="BD222" i="108"/>
  <c r="BC167" i="108"/>
  <c r="Q165" i="108"/>
  <c r="AY264" i="108"/>
  <c r="BB102" i="108"/>
  <c r="BB120" i="108"/>
  <c r="N109" i="108"/>
  <c r="AZ269" i="108" s="1"/>
  <c r="AZ113" i="108"/>
  <c r="AZ109" i="108" s="1"/>
  <c r="BA98" i="108"/>
  <c r="BC135" i="108"/>
  <c r="AZ99" i="108"/>
  <c r="AY259" i="108"/>
  <c r="M43" i="113"/>
  <c r="M42" i="95"/>
  <c r="BD224" i="108"/>
  <c r="Q48" i="95"/>
  <c r="Q49" i="113"/>
  <c r="F43" i="107"/>
  <c r="BB14" i="108"/>
  <c r="AY86" i="108"/>
  <c r="AY266" i="108" s="1"/>
  <c r="AY291" i="108" s="1"/>
  <c r="BE233" i="108"/>
  <c r="L169" i="104"/>
  <c r="AW244" i="108"/>
  <c r="I26" i="107" s="1"/>
  <c r="AZ78" i="108"/>
  <c r="N136" i="104"/>
  <c r="BD79" i="108"/>
  <c r="F42" i="105"/>
  <c r="K54" i="107"/>
  <c r="BC43" i="108"/>
  <c r="M204" i="104"/>
  <c r="L200" i="104"/>
  <c r="L39" i="107" s="1"/>
  <c r="BD198" i="108"/>
  <c r="BD220" i="108"/>
  <c r="R219" i="108"/>
  <c r="AV244" i="108"/>
  <c r="H26" i="107" s="1"/>
  <c r="J52" i="95"/>
  <c r="J53" i="113"/>
  <c r="BD214" i="108"/>
  <c r="O37" i="107"/>
  <c r="BC51" i="108"/>
  <c r="BB92" i="108"/>
  <c r="BB132" i="108"/>
  <c r="BD206" i="108"/>
  <c r="BB16" i="108"/>
  <c r="G140" i="104"/>
  <c r="BB18" i="108"/>
  <c r="BB250" i="108" s="1"/>
  <c r="BD202" i="108"/>
  <c r="BD232" i="108"/>
  <c r="BF49" i="108"/>
  <c r="BG49" i="108"/>
  <c r="BD97" i="108"/>
  <c r="BB165" i="108"/>
  <c r="BB251" i="108" s="1"/>
  <c r="AZ70" i="108"/>
  <c r="N67" i="108"/>
  <c r="AZ261" i="108" s="1"/>
  <c r="BD44" i="108"/>
  <c r="BD208" i="108"/>
  <c r="BB275" i="108"/>
  <c r="AY270" i="108"/>
  <c r="BC71" i="108"/>
  <c r="BD45" i="108"/>
  <c r="R48" i="95"/>
  <c r="R49" i="113"/>
  <c r="M103" i="104"/>
  <c r="BB263" i="108"/>
  <c r="BE231" i="108"/>
  <c r="BD234" i="108"/>
  <c r="BC175" i="108"/>
  <c r="AY258" i="108"/>
  <c r="BD52" i="108"/>
  <c r="BD200" i="108"/>
  <c r="AZ17" i="108"/>
  <c r="AZ12" i="108" s="1"/>
  <c r="O12" i="108"/>
  <c r="BA245" i="108" s="1"/>
  <c r="N12" i="108"/>
  <c r="AZ245" i="108" s="1"/>
  <c r="BB100" i="108"/>
  <c r="BB122" i="108"/>
  <c r="BC179" i="108"/>
  <c r="AX183" i="108"/>
  <c r="AX259" i="108"/>
  <c r="BB96" i="108"/>
  <c r="BD40" i="108"/>
  <c r="BE226" i="108"/>
  <c r="L268" i="104"/>
  <c r="BC131" i="108"/>
  <c r="BD199" i="108"/>
  <c r="AX266" i="108"/>
  <c r="G197" i="104"/>
  <c r="BE223" i="108"/>
  <c r="AY287" i="108"/>
  <c r="L193" i="104"/>
  <c r="O207" i="104"/>
  <c r="O40" i="107" s="1"/>
  <c r="J34" i="105"/>
  <c r="N31" i="95"/>
  <c r="N36" i="113"/>
  <c r="H25" i="107"/>
  <c r="AV241" i="108"/>
  <c r="Q6" i="108" s="1"/>
  <c r="D34" i="105"/>
  <c r="D56" i="105" s="1"/>
  <c r="H36" i="113"/>
  <c r="H31" i="95"/>
  <c r="I34" i="105"/>
  <c r="M31" i="95"/>
  <c r="M36" i="113"/>
  <c r="S20" i="113"/>
  <c r="T19" i="113"/>
  <c r="G140" i="95"/>
  <c r="I63" i="95"/>
  <c r="I22" i="95"/>
  <c r="L11" i="108"/>
  <c r="J55" i="104"/>
  <c r="J69" i="104" s="1"/>
  <c r="P283" i="108"/>
  <c r="O282" i="108"/>
  <c r="AV268" i="108"/>
  <c r="J15" i="107"/>
  <c r="I24" i="95" s="1"/>
  <c r="I24" i="113" s="1"/>
  <c r="E14" i="105"/>
  <c r="G34" i="105"/>
  <c r="K36" i="113"/>
  <c r="K31" i="95"/>
  <c r="K34" i="105"/>
  <c r="O31" i="95"/>
  <c r="O36" i="113"/>
  <c r="R15" i="107"/>
  <c r="Q24" i="95" s="1"/>
  <c r="Q24" i="113" s="1"/>
  <c r="M14" i="105"/>
  <c r="H34" i="105"/>
  <c r="L36" i="113"/>
  <c r="L31" i="95"/>
  <c r="L34" i="105"/>
  <c r="P36" i="113"/>
  <c r="P31" i="95"/>
  <c r="I102" i="104"/>
  <c r="I135" i="104" s="1"/>
  <c r="I168" i="104"/>
  <c r="I182" i="104" s="1"/>
  <c r="I267" i="104" s="1"/>
  <c r="G59" i="107"/>
  <c r="G22" i="107"/>
  <c r="G63" i="107"/>
  <c r="G43" i="107"/>
  <c r="G64" i="107"/>
  <c r="G11" i="107"/>
  <c r="G31" i="107"/>
  <c r="K22" i="104"/>
  <c r="J16" i="113"/>
  <c r="J66" i="113" s="1"/>
  <c r="J16" i="95"/>
  <c r="K7" i="107"/>
  <c r="K13" i="107" s="1"/>
  <c r="K51" i="107" s="1"/>
  <c r="K66" i="107" s="1"/>
  <c r="J10" i="103"/>
  <c r="J46" i="103" s="1"/>
  <c r="J58" i="103" s="1"/>
  <c r="L15" i="107"/>
  <c r="K24" i="95" s="1"/>
  <c r="K24" i="113" s="1"/>
  <c r="G14" i="105"/>
  <c r="P15" i="107"/>
  <c r="O24" i="95" s="1"/>
  <c r="O24" i="113" s="1"/>
  <c r="K14" i="105"/>
  <c r="I15" i="107"/>
  <c r="H24" i="95" s="1"/>
  <c r="H24" i="113" s="1"/>
  <c r="D14" i="105"/>
  <c r="D23" i="105"/>
  <c r="Q15" i="107"/>
  <c r="P24" i="95" s="1"/>
  <c r="P24" i="113" s="1"/>
  <c r="L14" i="105"/>
  <c r="J85" i="108"/>
  <c r="J134" i="108"/>
  <c r="J115" i="108"/>
  <c r="J107" i="108"/>
  <c r="AV108" i="108" s="1"/>
  <c r="J66" i="108"/>
  <c r="J156" i="108"/>
  <c r="AV59" i="108"/>
  <c r="AW268" i="108"/>
  <c r="I28" i="107" s="1"/>
  <c r="AV281" i="108"/>
  <c r="G142" i="113"/>
  <c r="S20" i="95"/>
  <c r="T19" i="95"/>
  <c r="N15" i="107"/>
  <c r="M24" i="95" s="1"/>
  <c r="M24" i="113" s="1"/>
  <c r="I14" i="105"/>
  <c r="K15" i="107"/>
  <c r="J24" i="95" s="1"/>
  <c r="J24" i="113" s="1"/>
  <c r="F14" i="105"/>
  <c r="O15" i="107"/>
  <c r="N24" i="95" s="1"/>
  <c r="N24" i="113" s="1"/>
  <c r="J14" i="105"/>
  <c r="S15" i="107"/>
  <c r="R24" i="95" s="1"/>
  <c r="R24" i="113" s="1"/>
  <c r="N14" i="105"/>
  <c r="K36" i="108"/>
  <c r="K58" i="108" s="1"/>
  <c r="AW10" i="108"/>
  <c r="H27" i="107"/>
  <c r="AW281" i="108"/>
  <c r="D32" i="105" s="1"/>
  <c r="D55" i="105" s="1"/>
  <c r="AW256" i="108"/>
  <c r="I27" i="107" s="1"/>
  <c r="C33" i="105"/>
  <c r="F64" i="115"/>
  <c r="G63" i="115"/>
  <c r="F51" i="115" s="1"/>
  <c r="G72" i="115" s="1"/>
  <c r="H15" i="107"/>
  <c r="G24" i="95" s="1"/>
  <c r="G24" i="113" s="1"/>
  <c r="C14" i="105"/>
  <c r="C15" i="105" s="1"/>
  <c r="G26" i="95"/>
  <c r="E34" i="105"/>
  <c r="I31" i="95"/>
  <c r="I36" i="113"/>
  <c r="M34" i="105"/>
  <c r="Q36" i="113"/>
  <c r="Q31" i="95"/>
  <c r="F34" i="105"/>
  <c r="J36" i="113"/>
  <c r="J31" i="95"/>
  <c r="M15" i="107"/>
  <c r="L24" i="95" s="1"/>
  <c r="L24" i="113" s="1"/>
  <c r="H14" i="105"/>
  <c r="N34" i="105"/>
  <c r="R36" i="113"/>
  <c r="R31" i="95"/>
  <c r="AX244" i="108" l="1"/>
  <c r="J26" i="107" s="1"/>
  <c r="I26" i="113" s="1"/>
  <c r="AY210" i="108"/>
  <c r="BC121" i="108"/>
  <c r="BB89" i="108"/>
  <c r="BC18" i="108"/>
  <c r="BC250" i="108" s="1"/>
  <c r="BC112" i="108"/>
  <c r="AZ67" i="108"/>
  <c r="AZ262" i="108" s="1"/>
  <c r="AZ264" i="108" s="1"/>
  <c r="BE34" i="108"/>
  <c r="BF27" i="108"/>
  <c r="BG27" i="108"/>
  <c r="BE26" i="108"/>
  <c r="BE30" i="108"/>
  <c r="AZ116" i="108"/>
  <c r="AZ274" i="108" s="1"/>
  <c r="BC125" i="108"/>
  <c r="S49" i="113"/>
  <c r="AX286" i="108"/>
  <c r="AZ246" i="108"/>
  <c r="AZ11" i="108"/>
  <c r="N45" i="95"/>
  <c r="N46" i="113"/>
  <c r="M268" i="104"/>
  <c r="BC122" i="108"/>
  <c r="BD175" i="108"/>
  <c r="N103" i="104"/>
  <c r="BE202" i="108"/>
  <c r="BD43" i="108"/>
  <c r="J54" i="95"/>
  <c r="J57" i="113"/>
  <c r="I26" i="105"/>
  <c r="N33" i="107"/>
  <c r="H26" i="113"/>
  <c r="H32" i="95"/>
  <c r="AY282" i="108"/>
  <c r="F33" i="105" s="1"/>
  <c r="F56" i="105" s="1"/>
  <c r="BE224" i="108"/>
  <c r="BB98" i="108"/>
  <c r="BA113" i="108"/>
  <c r="BA109" i="108" s="1"/>
  <c r="O109" i="108"/>
  <c r="BA269" i="108" s="1"/>
  <c r="BE222" i="108"/>
  <c r="AX264" i="108"/>
  <c r="AX288" i="108"/>
  <c r="BD77" i="108"/>
  <c r="BD47" i="108"/>
  <c r="BF29" i="108"/>
  <c r="BG29" i="108"/>
  <c r="AY247" i="108"/>
  <c r="AY248" i="108" s="1"/>
  <c r="AY156" i="108"/>
  <c r="O56" i="104"/>
  <c r="BA82" i="108"/>
  <c r="BE46" i="108"/>
  <c r="BA163" i="108"/>
  <c r="BA91" i="108"/>
  <c r="O86" i="108"/>
  <c r="BA265" i="108" s="1"/>
  <c r="AU166" i="108"/>
  <c r="BD171" i="108"/>
  <c r="BE83" i="108"/>
  <c r="BE146" i="108"/>
  <c r="BE195" i="108"/>
  <c r="BF21" i="108"/>
  <c r="P242" i="104"/>
  <c r="P45" i="107" s="1"/>
  <c r="N47" i="95"/>
  <c r="N48" i="113"/>
  <c r="BA39" i="108"/>
  <c r="BA37" i="108" s="1"/>
  <c r="O37" i="108"/>
  <c r="BA253" i="108" s="1"/>
  <c r="N218" i="104"/>
  <c r="M214" i="104"/>
  <c r="M41" i="107" s="1"/>
  <c r="M38" i="107"/>
  <c r="AX272" i="108"/>
  <c r="BB72" i="108"/>
  <c r="BE42" i="108"/>
  <c r="AZ185" i="108"/>
  <c r="N239" i="104"/>
  <c r="M235" i="104"/>
  <c r="M44" i="107" s="1"/>
  <c r="BB95" i="108"/>
  <c r="BD130" i="108"/>
  <c r="BE48" i="108"/>
  <c r="AY285" i="108"/>
  <c r="P207" i="104"/>
  <c r="P40" i="107" s="1"/>
  <c r="BF223" i="108"/>
  <c r="BG223" i="108"/>
  <c r="AX282" i="108"/>
  <c r="AX291" i="108"/>
  <c r="BD131" i="108"/>
  <c r="BF226" i="108"/>
  <c r="BG226" i="108"/>
  <c r="BC96" i="108"/>
  <c r="BE200" i="108"/>
  <c r="AY260" i="108"/>
  <c r="AY272" i="108"/>
  <c r="BE208" i="108"/>
  <c r="BB252" i="108"/>
  <c r="BC16" i="108"/>
  <c r="BC132" i="108"/>
  <c r="BD51" i="108"/>
  <c r="N43" i="113"/>
  <c r="N42" i="95"/>
  <c r="BE214" i="108"/>
  <c r="BE220" i="108"/>
  <c r="S219" i="108"/>
  <c r="O136" i="104"/>
  <c r="BF233" i="108"/>
  <c r="BG233" i="108"/>
  <c r="BA99" i="108"/>
  <c r="BC102" i="108"/>
  <c r="BE50" i="108"/>
  <c r="BD24" i="108"/>
  <c r="R18" i="108"/>
  <c r="BD249" i="108" s="1"/>
  <c r="BB76" i="108"/>
  <c r="BE203" i="108"/>
  <c r="BE197" i="108"/>
  <c r="BE150" i="108"/>
  <c r="BE73" i="108"/>
  <c r="L41" i="95"/>
  <c r="L39" i="113"/>
  <c r="BA62" i="108"/>
  <c r="BA60" i="108" s="1"/>
  <c r="O60" i="108"/>
  <c r="BA257" i="108" s="1"/>
  <c r="AZ86" i="108"/>
  <c r="BA123" i="108"/>
  <c r="BF31" i="108"/>
  <c r="BG31" i="108"/>
  <c r="BE228" i="108"/>
  <c r="BE193" i="108"/>
  <c r="S192" i="108"/>
  <c r="BA101" i="108"/>
  <c r="BC128" i="108"/>
  <c r="BD126" i="108"/>
  <c r="N51" i="113"/>
  <c r="N50" i="95"/>
  <c r="BE129" i="108"/>
  <c r="N193" i="104"/>
  <c r="BA190" i="108"/>
  <c r="BA161" i="108"/>
  <c r="O158" i="108"/>
  <c r="BE204" i="108"/>
  <c r="BA216" i="108"/>
  <c r="BB80" i="108"/>
  <c r="L38" i="107"/>
  <c r="L183" i="104"/>
  <c r="BE199" i="108"/>
  <c r="BD179" i="108"/>
  <c r="BC100" i="108"/>
  <c r="BA17" i="108"/>
  <c r="BA12" i="108" s="1"/>
  <c r="AY58" i="108"/>
  <c r="BF231" i="108"/>
  <c r="BG231" i="108"/>
  <c r="BA70" i="108"/>
  <c r="O67" i="108"/>
  <c r="BA261" i="108" s="1"/>
  <c r="BE97" i="108"/>
  <c r="BE232" i="108"/>
  <c r="G224" i="104"/>
  <c r="K45" i="113"/>
  <c r="K44" i="95"/>
  <c r="BE79" i="108"/>
  <c r="BA78" i="108"/>
  <c r="L34" i="107"/>
  <c r="G27" i="105"/>
  <c r="G23" i="105" s="1"/>
  <c r="BC14" i="108"/>
  <c r="AZ270" i="108"/>
  <c r="BC120" i="108"/>
  <c r="BD167" i="108"/>
  <c r="R165" i="108"/>
  <c r="M277" i="104"/>
  <c r="L51" i="95"/>
  <c r="L52" i="113"/>
  <c r="BE53" i="108"/>
  <c r="BA289" i="108"/>
  <c r="BE196" i="108"/>
  <c r="K52" i="95"/>
  <c r="K53" i="113"/>
  <c r="BC118" i="108"/>
  <c r="J44" i="113"/>
  <c r="J43" i="95"/>
  <c r="J38" i="95" s="1"/>
  <c r="K36" i="107"/>
  <c r="BD32" i="108"/>
  <c r="BA74" i="108"/>
  <c r="BD215" i="108"/>
  <c r="BD64" i="108"/>
  <c r="BE75" i="108"/>
  <c r="AZ258" i="108"/>
  <c r="BA213" i="108"/>
  <c r="BA212" i="108" s="1"/>
  <c r="O212" i="108"/>
  <c r="BE138" i="108"/>
  <c r="S135" i="108"/>
  <c r="BE277" i="108" s="1"/>
  <c r="BD192" i="108"/>
  <c r="BF221" i="108"/>
  <c r="BG221" i="108"/>
  <c r="BE81" i="108"/>
  <c r="BF23" i="108"/>
  <c r="BG23" i="108"/>
  <c r="AZ287" i="108"/>
  <c r="BD188" i="108"/>
  <c r="BD28" i="108"/>
  <c r="AZ158" i="108"/>
  <c r="BE63" i="108"/>
  <c r="BE201" i="108"/>
  <c r="BF235" i="108"/>
  <c r="BG235" i="108"/>
  <c r="BE187" i="108"/>
  <c r="BE230" i="108"/>
  <c r="BE205" i="108"/>
  <c r="P37" i="107"/>
  <c r="L54" i="107"/>
  <c r="G42" i="105"/>
  <c r="BE40" i="108"/>
  <c r="AX260" i="108"/>
  <c r="BE52" i="108"/>
  <c r="BE234" i="108"/>
  <c r="M32" i="107"/>
  <c r="H25" i="105"/>
  <c r="BE45" i="108"/>
  <c r="BD71" i="108"/>
  <c r="BB289" i="108"/>
  <c r="BE44" i="108"/>
  <c r="BE206" i="108"/>
  <c r="BC92" i="108"/>
  <c r="BD219" i="108"/>
  <c r="BE198" i="108"/>
  <c r="N204" i="104"/>
  <c r="M200" i="104"/>
  <c r="M39" i="107" s="1"/>
  <c r="M169" i="104"/>
  <c r="S48" i="95"/>
  <c r="T48" i="95" s="1"/>
  <c r="BC278" i="108"/>
  <c r="AZ284" i="108"/>
  <c r="BC165" i="108"/>
  <c r="BC251" i="108" s="1"/>
  <c r="L60" i="107"/>
  <c r="G44" i="105"/>
  <c r="BC94" i="108"/>
  <c r="O252" i="104"/>
  <c r="N249" i="104"/>
  <c r="N46" i="107" s="1"/>
  <c r="BA93" i="108"/>
  <c r="BE142" i="108"/>
  <c r="BF229" i="108"/>
  <c r="BG229" i="108"/>
  <c r="M256" i="104"/>
  <c r="M47" i="107" s="1"/>
  <c r="BB162" i="108"/>
  <c r="AY274" i="108"/>
  <c r="BB114" i="108"/>
  <c r="N21" i="107"/>
  <c r="I21" i="105"/>
  <c r="I19" i="105" s="1"/>
  <c r="AZ290" i="108"/>
  <c r="BE194" i="108"/>
  <c r="AZ212" i="108"/>
  <c r="BD135" i="108"/>
  <c r="BD278" i="108" s="1"/>
  <c r="BF160" i="108"/>
  <c r="BC90" i="108"/>
  <c r="F57" i="105"/>
  <c r="J59" i="95"/>
  <c r="J62" i="113"/>
  <c r="Q225" i="104"/>
  <c r="P221" i="104"/>
  <c r="P42" i="107" s="1"/>
  <c r="K47" i="113"/>
  <c r="K46" i="95"/>
  <c r="BA119" i="108"/>
  <c r="O116" i="108"/>
  <c r="BA273" i="108" s="1"/>
  <c r="G199" i="104"/>
  <c r="BB189" i="108"/>
  <c r="BG136" i="108"/>
  <c r="K38" i="113"/>
  <c r="K40" i="95"/>
  <c r="BA186" i="108"/>
  <c r="O185" i="108"/>
  <c r="K49" i="95"/>
  <c r="K50" i="113"/>
  <c r="BA127" i="108"/>
  <c r="BE207" i="108"/>
  <c r="BB15" i="108"/>
  <c r="Q186" i="104"/>
  <c r="BA124" i="108"/>
  <c r="F15" i="107"/>
  <c r="G15" i="107" s="1"/>
  <c r="L22" i="104"/>
  <c r="K16" i="113"/>
  <c r="K66" i="113" s="1"/>
  <c r="K16" i="95"/>
  <c r="L7" i="107"/>
  <c r="L13" i="107" s="1"/>
  <c r="L51" i="107" s="1"/>
  <c r="L66" i="107" s="1"/>
  <c r="K10" i="103"/>
  <c r="K46" i="103" s="1"/>
  <c r="K58" i="103" s="1"/>
  <c r="H28" i="107"/>
  <c r="H24" i="107" s="1"/>
  <c r="P282" i="108"/>
  <c r="Q283" i="108"/>
  <c r="L36" i="108"/>
  <c r="L58" i="108" s="1"/>
  <c r="AX10" i="108"/>
  <c r="T20" i="113"/>
  <c r="T67" i="113"/>
  <c r="T61" i="113"/>
  <c r="S142" i="113"/>
  <c r="T34" i="113"/>
  <c r="T27" i="113"/>
  <c r="T63" i="113"/>
  <c r="T64" i="113"/>
  <c r="T60" i="113"/>
  <c r="T65" i="113"/>
  <c r="T49" i="113"/>
  <c r="T54" i="113"/>
  <c r="C34" i="105"/>
  <c r="C56" i="105" s="1"/>
  <c r="G31" i="95"/>
  <c r="F25" i="107"/>
  <c r="G25" i="107" s="1"/>
  <c r="G36" i="113"/>
  <c r="C16" i="105"/>
  <c r="G64" i="115"/>
  <c r="G51" i="115" s="1"/>
  <c r="H72" i="115" s="1"/>
  <c r="F65" i="115"/>
  <c r="H37" i="113"/>
  <c r="H33" i="113" s="1"/>
  <c r="H33" i="95"/>
  <c r="D59" i="105"/>
  <c r="G33" i="95"/>
  <c r="G37" i="113"/>
  <c r="K107" i="108"/>
  <c r="AW108" i="108" s="1"/>
  <c r="K66" i="108"/>
  <c r="K85" i="108"/>
  <c r="AW59" i="108"/>
  <c r="K134" i="108"/>
  <c r="K115" i="108"/>
  <c r="K156" i="108"/>
  <c r="T57" i="95"/>
  <c r="T36" i="95"/>
  <c r="T62" i="95"/>
  <c r="T60" i="95"/>
  <c r="T55" i="95"/>
  <c r="T64" i="95"/>
  <c r="S140" i="95"/>
  <c r="T61" i="95"/>
  <c r="T53" i="95"/>
  <c r="T39" i="95"/>
  <c r="T35" i="95"/>
  <c r="T58" i="95"/>
  <c r="T37" i="95"/>
  <c r="T20" i="95"/>
  <c r="C32" i="105"/>
  <c r="C55" i="105" s="1"/>
  <c r="H42" i="113"/>
  <c r="H41" i="113" s="1"/>
  <c r="H34" i="95"/>
  <c r="J183" i="108"/>
  <c r="AV184" i="108" s="1"/>
  <c r="AV157" i="108"/>
  <c r="J210" i="108"/>
  <c r="J22" i="95"/>
  <c r="J63" i="95"/>
  <c r="K55" i="104"/>
  <c r="K69" i="104" s="1"/>
  <c r="M11" i="108"/>
  <c r="G32" i="95"/>
  <c r="G26" i="113"/>
  <c r="J102" i="104"/>
  <c r="J135" i="104" s="1"/>
  <c r="J168" i="104"/>
  <c r="J182" i="104" s="1"/>
  <c r="J267" i="104" s="1"/>
  <c r="I24" i="107"/>
  <c r="I32" i="95" l="1"/>
  <c r="AZ107" i="108"/>
  <c r="AZ276" i="108"/>
  <c r="AZ288" i="108"/>
  <c r="BD121" i="108"/>
  <c r="BC89" i="108"/>
  <c r="BD112" i="108"/>
  <c r="BG30" i="108"/>
  <c r="BF30" i="108"/>
  <c r="BF26" i="108"/>
  <c r="BG26" i="108"/>
  <c r="BF34" i="108"/>
  <c r="BG34" i="108"/>
  <c r="BD125" i="108"/>
  <c r="BA158" i="108"/>
  <c r="BA156" i="108" s="1"/>
  <c r="AX281" i="108"/>
  <c r="E32" i="105" s="1"/>
  <c r="E55" i="105" s="1"/>
  <c r="BC252" i="108"/>
  <c r="H30" i="95"/>
  <c r="H56" i="95" s="1"/>
  <c r="H65" i="95" s="1"/>
  <c r="Q37" i="107"/>
  <c r="BB119" i="108"/>
  <c r="P116" i="108"/>
  <c r="BB273" i="108" s="1"/>
  <c r="O47" i="95"/>
  <c r="O48" i="113"/>
  <c r="AZ271" i="108"/>
  <c r="AZ210" i="108"/>
  <c r="N256" i="104"/>
  <c r="N47" i="107" s="1"/>
  <c r="L44" i="95"/>
  <c r="L45" i="113"/>
  <c r="BD275" i="108"/>
  <c r="BF206" i="108"/>
  <c r="BG206" i="108"/>
  <c r="BF234" i="108"/>
  <c r="BG234" i="108"/>
  <c r="BD263" i="108"/>
  <c r="BD118" i="108"/>
  <c r="BD120" i="108"/>
  <c r="BD14" i="108"/>
  <c r="BB78" i="108"/>
  <c r="BG97" i="108"/>
  <c r="BF97" i="108"/>
  <c r="BA67" i="108"/>
  <c r="BD100" i="108"/>
  <c r="K44" i="113"/>
  <c r="K43" i="95"/>
  <c r="K38" i="95" s="1"/>
  <c r="L36" i="107"/>
  <c r="G251" i="104"/>
  <c r="BF204" i="108"/>
  <c r="BG204" i="108"/>
  <c r="O193" i="104"/>
  <c r="BB101" i="108"/>
  <c r="BE192" i="108"/>
  <c r="BE263" i="108" s="1"/>
  <c r="BB123" i="108"/>
  <c r="BB62" i="108"/>
  <c r="BB60" i="108" s="1"/>
  <c r="P60" i="108"/>
  <c r="BB257" i="108" s="1"/>
  <c r="BF73" i="108"/>
  <c r="BG73" i="108"/>
  <c r="BF197" i="108"/>
  <c r="BG197" i="108"/>
  <c r="BC76" i="108"/>
  <c r="BE24" i="108"/>
  <c r="S18" i="108"/>
  <c r="BE249" i="108" s="1"/>
  <c r="BD102" i="108"/>
  <c r="BD132" i="108"/>
  <c r="AY256" i="108"/>
  <c r="K27" i="107" s="1"/>
  <c r="BF48" i="108"/>
  <c r="BG48" i="108"/>
  <c r="BC95" i="108"/>
  <c r="BC72" i="108"/>
  <c r="O50" i="95"/>
  <c r="O51" i="113"/>
  <c r="BB91" i="108"/>
  <c r="P86" i="108"/>
  <c r="BB265" i="108" s="1"/>
  <c r="O21" i="107"/>
  <c r="J21" i="105"/>
  <c r="J19" i="105" s="1"/>
  <c r="BE77" i="108"/>
  <c r="BB113" i="108"/>
  <c r="BB109" i="108" s="1"/>
  <c r="P109" i="108"/>
  <c r="BB269" i="108" s="1"/>
  <c r="BF224" i="108"/>
  <c r="BG224" i="108"/>
  <c r="BD122" i="108"/>
  <c r="H22" i="113"/>
  <c r="H29" i="113" s="1"/>
  <c r="H55" i="113" s="1"/>
  <c r="H59" i="113" s="1"/>
  <c r="H68" i="113" s="1"/>
  <c r="BB124" i="108"/>
  <c r="BC15" i="108"/>
  <c r="BB127" i="108"/>
  <c r="BB186" i="108"/>
  <c r="P185" i="108"/>
  <c r="BA116" i="108"/>
  <c r="BA107" i="108" s="1"/>
  <c r="R225" i="104"/>
  <c r="Q221" i="104"/>
  <c r="Q42" i="107" s="1"/>
  <c r="BG160" i="108"/>
  <c r="AU160" i="108" s="1"/>
  <c r="BF194" i="108"/>
  <c r="BG194" i="108"/>
  <c r="BC114" i="108"/>
  <c r="AY276" i="108"/>
  <c r="AY268" i="108" s="1"/>
  <c r="K28" i="107" s="1"/>
  <c r="AY288" i="108"/>
  <c r="L52" i="95"/>
  <c r="L53" i="113"/>
  <c r="BF142" i="108"/>
  <c r="BG142" i="108"/>
  <c r="M51" i="95"/>
  <c r="M52" i="113"/>
  <c r="N169" i="104"/>
  <c r="O204" i="104"/>
  <c r="N200" i="104"/>
  <c r="N39" i="107" s="1"/>
  <c r="BF44" i="108"/>
  <c r="BG44" i="108"/>
  <c r="BF45" i="108"/>
  <c r="BG45" i="108"/>
  <c r="AX256" i="108"/>
  <c r="O43" i="113"/>
  <c r="O42" i="95"/>
  <c r="BF230" i="108"/>
  <c r="BG230" i="108"/>
  <c r="BG63" i="108"/>
  <c r="BF63" i="108"/>
  <c r="AZ247" i="108"/>
  <c r="AZ248" i="108" s="1"/>
  <c r="AZ156" i="108"/>
  <c r="BE188" i="108"/>
  <c r="BB213" i="108"/>
  <c r="P212" i="108"/>
  <c r="BF75" i="108"/>
  <c r="BG75" i="108"/>
  <c r="BE215" i="108"/>
  <c r="BE32" i="108"/>
  <c r="BF53" i="108"/>
  <c r="BG53" i="108"/>
  <c r="BE167" i="108"/>
  <c r="S165" i="108"/>
  <c r="BF199" i="108"/>
  <c r="BG199" i="108"/>
  <c r="BC80" i="108"/>
  <c r="BC289" i="108"/>
  <c r="BF129" i="108"/>
  <c r="BG129" i="108"/>
  <c r="BE126" i="108"/>
  <c r="BF228" i="108"/>
  <c r="BG228" i="108"/>
  <c r="BA258" i="108"/>
  <c r="BD18" i="108"/>
  <c r="BF220" i="108"/>
  <c r="T219" i="108"/>
  <c r="BE51" i="108"/>
  <c r="BD16" i="108"/>
  <c r="BF200" i="108"/>
  <c r="BG200" i="108"/>
  <c r="AU200" i="108" s="1"/>
  <c r="AZ259" i="108"/>
  <c r="AZ183" i="108"/>
  <c r="M183" i="104"/>
  <c r="H29" i="105" s="1"/>
  <c r="BB39" i="108"/>
  <c r="BB37" i="108" s="1"/>
  <c r="BB254" i="108" s="1"/>
  <c r="P37" i="108"/>
  <c r="BB253" i="108" s="1"/>
  <c r="Q242" i="104"/>
  <c r="Q45" i="107" s="1"/>
  <c r="BF195" i="108"/>
  <c r="BG195" i="108"/>
  <c r="AU195" i="108" s="1"/>
  <c r="BA86" i="108"/>
  <c r="BA266" i="108" s="1"/>
  <c r="BF46" i="108"/>
  <c r="BG46" i="108"/>
  <c r="BB82" i="108"/>
  <c r="BE47" i="108"/>
  <c r="BF222" i="108"/>
  <c r="BG222" i="108"/>
  <c r="BA270" i="108"/>
  <c r="BE43" i="108"/>
  <c r="BC189" i="108"/>
  <c r="BD90" i="108"/>
  <c r="BC162" i="108"/>
  <c r="P252" i="104"/>
  <c r="O249" i="104"/>
  <c r="O46" i="107" s="1"/>
  <c r="K62" i="113"/>
  <c r="K59" i="95"/>
  <c r="G57" i="105"/>
  <c r="M34" i="107"/>
  <c r="M30" i="107" s="1"/>
  <c r="H27" i="105"/>
  <c r="H23" i="105" s="1"/>
  <c r="BF198" i="108"/>
  <c r="BG198" i="108"/>
  <c r="BD92" i="108"/>
  <c r="BE71" i="108"/>
  <c r="K54" i="95"/>
  <c r="K57" i="113"/>
  <c r="BF81" i="108"/>
  <c r="BG81" i="108"/>
  <c r="BF138" i="108"/>
  <c r="T135" i="108"/>
  <c r="BF277" i="108" s="1"/>
  <c r="BA271" i="108"/>
  <c r="BA210" i="108"/>
  <c r="BF196" i="108"/>
  <c r="BG196" i="108"/>
  <c r="AU196" i="108" s="1"/>
  <c r="M60" i="107"/>
  <c r="H44" i="105"/>
  <c r="BD165" i="108"/>
  <c r="BF79" i="108"/>
  <c r="BG79" i="108"/>
  <c r="BF232" i="108"/>
  <c r="BG232" i="108"/>
  <c r="BB17" i="108"/>
  <c r="BB12" i="108" s="1"/>
  <c r="Q12" i="108"/>
  <c r="BC245" i="108" s="1"/>
  <c r="P12" i="108"/>
  <c r="BB245" i="108" s="1"/>
  <c r="BE179" i="108"/>
  <c r="BB216" i="108"/>
  <c r="AZ266" i="108"/>
  <c r="BF150" i="108"/>
  <c r="BG150" i="108"/>
  <c r="BF203" i="108"/>
  <c r="BG203" i="108"/>
  <c r="BF50" i="108"/>
  <c r="BG50" i="108"/>
  <c r="BB99" i="108"/>
  <c r="P136" i="104"/>
  <c r="BE219" i="108"/>
  <c r="BE275" i="108" s="1"/>
  <c r="BF208" i="108"/>
  <c r="BG208" i="108"/>
  <c r="E33" i="105"/>
  <c r="E56" i="105" s="1"/>
  <c r="O45" i="95"/>
  <c r="O46" i="113"/>
  <c r="L50" i="113"/>
  <c r="L49" i="95"/>
  <c r="BF42" i="108"/>
  <c r="BG42" i="108"/>
  <c r="L43" i="95"/>
  <c r="L44" i="113"/>
  <c r="M36" i="107"/>
  <c r="L46" i="95"/>
  <c r="L47" i="113"/>
  <c r="BA254" i="108"/>
  <c r="BF83" i="108"/>
  <c r="BG83" i="108"/>
  <c r="BE171" i="108"/>
  <c r="BC98" i="108"/>
  <c r="O103" i="104"/>
  <c r="BE175" i="108"/>
  <c r="N268" i="104"/>
  <c r="AZ285" i="108"/>
  <c r="R186" i="104"/>
  <c r="S186" i="104"/>
  <c r="BF207" i="108"/>
  <c r="BG207" i="108"/>
  <c r="BA185" i="108"/>
  <c r="BA287" i="108"/>
  <c r="M27" i="95"/>
  <c r="N20" i="107"/>
  <c r="M25" i="113"/>
  <c r="BB93" i="108"/>
  <c r="BD94" i="108"/>
  <c r="L40" i="95"/>
  <c r="L38" i="113"/>
  <c r="BF52" i="108"/>
  <c r="BG52" i="108"/>
  <c r="BF40" i="108"/>
  <c r="BG40" i="108"/>
  <c r="BF205" i="108"/>
  <c r="BG205" i="108"/>
  <c r="BG187" i="108"/>
  <c r="BF187" i="108"/>
  <c r="BF201" i="108"/>
  <c r="BG201" i="108"/>
  <c r="BE28" i="108"/>
  <c r="BE135" i="108"/>
  <c r="AZ58" i="108"/>
  <c r="BE64" i="108"/>
  <c r="BB74" i="108"/>
  <c r="N277" i="104"/>
  <c r="L30" i="107"/>
  <c r="K35" i="113"/>
  <c r="K28" i="95"/>
  <c r="BB70" i="108"/>
  <c r="P67" i="108"/>
  <c r="BB261" i="108" s="1"/>
  <c r="BA246" i="108"/>
  <c r="BA11" i="108"/>
  <c r="G29" i="105"/>
  <c r="BB161" i="108"/>
  <c r="P158" i="108"/>
  <c r="BB190" i="108"/>
  <c r="N38" i="107"/>
  <c r="BD128" i="108"/>
  <c r="BF193" i="108"/>
  <c r="T192" i="108"/>
  <c r="J26" i="105"/>
  <c r="O33" i="107"/>
  <c r="BG214" i="108"/>
  <c r="BF214" i="108"/>
  <c r="BD96" i="108"/>
  <c r="BE131" i="108"/>
  <c r="Q207" i="104"/>
  <c r="Q40" i="107" s="1"/>
  <c r="AY244" i="108"/>
  <c r="BE130" i="108"/>
  <c r="O239" i="104"/>
  <c r="N235" i="104"/>
  <c r="N44" i="107" s="1"/>
  <c r="AX268" i="108"/>
  <c r="O218" i="104"/>
  <c r="N214" i="104"/>
  <c r="N41" i="107" s="1"/>
  <c r="BG21" i="108"/>
  <c r="BF146" i="108"/>
  <c r="BG146" i="108"/>
  <c r="BA290" i="108"/>
  <c r="BB163" i="108"/>
  <c r="G272" i="104"/>
  <c r="P56" i="104"/>
  <c r="AY286" i="108"/>
  <c r="BA284" i="108"/>
  <c r="M41" i="95"/>
  <c r="M39" i="113"/>
  <c r="BF202" i="108"/>
  <c r="BG202" i="108"/>
  <c r="I25" i="105"/>
  <c r="N32" i="107"/>
  <c r="H42" i="105"/>
  <c r="M54" i="107"/>
  <c r="K102" i="104"/>
  <c r="K135" i="104" s="1"/>
  <c r="K168" i="104"/>
  <c r="K182" i="104" s="1"/>
  <c r="K267" i="104" s="1"/>
  <c r="C59" i="105"/>
  <c r="C61" i="105" s="1"/>
  <c r="D61" i="105"/>
  <c r="D60" i="105"/>
  <c r="F66" i="115"/>
  <c r="G65" i="115"/>
  <c r="H51" i="115" s="1"/>
  <c r="I72" i="115" s="1"/>
  <c r="C31" i="105"/>
  <c r="C39" i="105" s="1"/>
  <c r="C40" i="105" s="1"/>
  <c r="C52" i="105" s="1"/>
  <c r="H49" i="107"/>
  <c r="Q282" i="108"/>
  <c r="R283" i="108"/>
  <c r="K22" i="95"/>
  <c r="K63" i="95"/>
  <c r="D31" i="105"/>
  <c r="D39" i="105" s="1"/>
  <c r="D40" i="105" s="1"/>
  <c r="D52" i="105" s="1"/>
  <c r="I49" i="107"/>
  <c r="M36" i="108"/>
  <c r="M58" i="108" s="1"/>
  <c r="AY10" i="108"/>
  <c r="AV211" i="108"/>
  <c r="J280" i="108"/>
  <c r="K210" i="108"/>
  <c r="K183" i="108"/>
  <c r="AW184" i="108" s="1"/>
  <c r="AW157" i="108"/>
  <c r="M22" i="104"/>
  <c r="L16" i="113"/>
  <c r="L66" i="113" s="1"/>
  <c r="L16" i="95"/>
  <c r="M7" i="107"/>
  <c r="M13" i="107" s="1"/>
  <c r="M51" i="107" s="1"/>
  <c r="M66" i="107" s="1"/>
  <c r="L10" i="103"/>
  <c r="L46" i="103" s="1"/>
  <c r="L58" i="103" s="1"/>
  <c r="H17" i="107"/>
  <c r="C17" i="105"/>
  <c r="S36" i="113"/>
  <c r="G33" i="113"/>
  <c r="S31" i="95"/>
  <c r="L85" i="108"/>
  <c r="L107" i="108"/>
  <c r="AX108" i="108" s="1"/>
  <c r="L66" i="108"/>
  <c r="AX59" i="108"/>
  <c r="L115" i="108"/>
  <c r="L134" i="108"/>
  <c r="L156" i="108"/>
  <c r="G42" i="113"/>
  <c r="G34" i="95"/>
  <c r="H31" i="113"/>
  <c r="I22" i="113"/>
  <c r="I29" i="113" s="1"/>
  <c r="L55" i="104"/>
  <c r="L69" i="104" s="1"/>
  <c r="N11" i="108"/>
  <c r="S24" i="95"/>
  <c r="T24" i="95" s="1"/>
  <c r="BA247" i="108" l="1"/>
  <c r="AU202" i="108"/>
  <c r="BE121" i="108"/>
  <c r="BD89" i="108"/>
  <c r="BE112" i="108"/>
  <c r="BB67" i="108"/>
  <c r="BB262" i="108" s="1"/>
  <c r="BB264" i="108" s="1"/>
  <c r="AU199" i="108"/>
  <c r="AU187" i="108"/>
  <c r="BE125" i="108"/>
  <c r="BF192" i="108"/>
  <c r="BF263" i="108" s="1"/>
  <c r="AU197" i="108"/>
  <c r="AZ272" i="108"/>
  <c r="AZ268" i="108" s="1"/>
  <c r="L28" i="107" s="1"/>
  <c r="AU194" i="108"/>
  <c r="BF135" i="108"/>
  <c r="BF278" i="108" s="1"/>
  <c r="BA58" i="108"/>
  <c r="L38" i="95"/>
  <c r="H52" i="107"/>
  <c r="H56" i="107" s="1"/>
  <c r="M40" i="95"/>
  <c r="M38" i="113"/>
  <c r="BC163" i="108"/>
  <c r="M47" i="113"/>
  <c r="M46" i="95"/>
  <c r="P239" i="104"/>
  <c r="O235" i="104"/>
  <c r="O44" i="107" s="1"/>
  <c r="N41" i="95"/>
  <c r="N39" i="113"/>
  <c r="BE128" i="108"/>
  <c r="BE278" i="108"/>
  <c r="BF28" i="108"/>
  <c r="BG28" i="108"/>
  <c r="BF175" i="108"/>
  <c r="BG175" i="108"/>
  <c r="BD98" i="108"/>
  <c r="Q136" i="104"/>
  <c r="L35" i="113"/>
  <c r="L28" i="95"/>
  <c r="L26" i="95" s="1"/>
  <c r="BD162" i="108"/>
  <c r="BE90" i="108"/>
  <c r="BA272" i="108"/>
  <c r="BF47" i="108"/>
  <c r="BG47" i="108"/>
  <c r="BC82" i="108"/>
  <c r="J42" i="113"/>
  <c r="J41" i="113" s="1"/>
  <c r="J34" i="95"/>
  <c r="BF51" i="108"/>
  <c r="BG51" i="108"/>
  <c r="BG220" i="108"/>
  <c r="BG219" i="108" s="1"/>
  <c r="BG275" i="108" s="1"/>
  <c r="U219" i="108"/>
  <c r="BD80" i="108"/>
  <c r="BF167" i="108"/>
  <c r="T165" i="108"/>
  <c r="BB212" i="108"/>
  <c r="O169" i="104"/>
  <c r="AY281" i="108"/>
  <c r="P47" i="95"/>
  <c r="P48" i="113"/>
  <c r="BD15" i="108"/>
  <c r="BC113" i="108"/>
  <c r="BC109" i="108" s="1"/>
  <c r="Q109" i="108"/>
  <c r="BC269" i="108" s="1"/>
  <c r="BB86" i="108"/>
  <c r="BD72" i="108"/>
  <c r="BE132" i="108"/>
  <c r="BE18" i="108"/>
  <c r="BE250" i="108" s="1"/>
  <c r="BA262" i="108"/>
  <c r="BB287" i="108"/>
  <c r="L57" i="113"/>
  <c r="L54" i="95"/>
  <c r="Q56" i="104"/>
  <c r="P218" i="104"/>
  <c r="O214" i="104"/>
  <c r="O41" i="107" s="1"/>
  <c r="J28" i="107"/>
  <c r="BF130" i="108"/>
  <c r="BG130" i="108"/>
  <c r="BF131" i="108"/>
  <c r="BG131" i="108"/>
  <c r="BG193" i="108"/>
  <c r="U192" i="108"/>
  <c r="N183" i="104"/>
  <c r="BC70" i="108"/>
  <c r="Q67" i="108"/>
  <c r="BC261" i="108" s="1"/>
  <c r="O277" i="104"/>
  <c r="BG64" i="108"/>
  <c r="BF64" i="108"/>
  <c r="AU201" i="108"/>
  <c r="AU205" i="108"/>
  <c r="BC93" i="108"/>
  <c r="G188" i="104"/>
  <c r="G186" i="104" s="1"/>
  <c r="O268" i="104"/>
  <c r="P103" i="104"/>
  <c r="BC99" i="108"/>
  <c r="AU203" i="108"/>
  <c r="BC17" i="108"/>
  <c r="BC12" i="108" s="1"/>
  <c r="L59" i="95"/>
  <c r="H57" i="105"/>
  <c r="L62" i="113"/>
  <c r="BG138" i="108"/>
  <c r="BG135" i="108" s="1"/>
  <c r="BG278" i="108" s="1"/>
  <c r="U135" i="108"/>
  <c r="BG277" i="108" s="1"/>
  <c r="BF71" i="108"/>
  <c r="BG71" i="108"/>
  <c r="AU198" i="108"/>
  <c r="N51" i="95"/>
  <c r="N52" i="113"/>
  <c r="BF43" i="108"/>
  <c r="BG43" i="108"/>
  <c r="BF219" i="108"/>
  <c r="BF275" i="108" s="1"/>
  <c r="BF32" i="108"/>
  <c r="BG32" i="108"/>
  <c r="M45" i="113"/>
  <c r="M44" i="95"/>
  <c r="BD114" i="108"/>
  <c r="R221" i="104"/>
  <c r="R42" i="107" s="1"/>
  <c r="S225" i="104"/>
  <c r="S221" i="104" s="1"/>
  <c r="S42" i="107" s="1"/>
  <c r="BB185" i="108"/>
  <c r="BE122" i="108"/>
  <c r="BB270" i="108"/>
  <c r="J33" i="95"/>
  <c r="J37" i="113"/>
  <c r="J33" i="113" s="1"/>
  <c r="BE102" i="108"/>
  <c r="BF24" i="108"/>
  <c r="T18" i="108"/>
  <c r="BF249" i="108" s="1"/>
  <c r="BC62" i="108"/>
  <c r="BC60" i="108" s="1"/>
  <c r="Q60" i="108"/>
  <c r="BC257" i="108" s="1"/>
  <c r="R12" i="108"/>
  <c r="BD245" i="108" s="1"/>
  <c r="BE120" i="108"/>
  <c r="M52" i="95"/>
  <c r="M53" i="113"/>
  <c r="BC119" i="108"/>
  <c r="Q116" i="108"/>
  <c r="BC273" i="108" s="1"/>
  <c r="P43" i="113"/>
  <c r="P42" i="95"/>
  <c r="P21" i="107"/>
  <c r="K21" i="105"/>
  <c r="K19" i="105" s="1"/>
  <c r="R207" i="104"/>
  <c r="R40" i="107" s="1"/>
  <c r="S207" i="104"/>
  <c r="S40" i="107" s="1"/>
  <c r="M44" i="113"/>
  <c r="M43" i="95"/>
  <c r="N36" i="107"/>
  <c r="BC161" i="108"/>
  <c r="Q158" i="108"/>
  <c r="N60" i="107"/>
  <c r="I44" i="105"/>
  <c r="BA183" i="108"/>
  <c r="BA259" i="108"/>
  <c r="S37" i="107"/>
  <c r="AZ244" i="108"/>
  <c r="L26" i="107" s="1"/>
  <c r="I42" i="105"/>
  <c r="N54" i="107"/>
  <c r="J25" i="105"/>
  <c r="O32" i="107"/>
  <c r="BF171" i="108"/>
  <c r="BG171" i="108"/>
  <c r="BA291" i="108"/>
  <c r="E59" i="105"/>
  <c r="E61" i="105" s="1"/>
  <c r="AZ282" i="108"/>
  <c r="AZ291" i="108"/>
  <c r="BB246" i="108"/>
  <c r="BB11" i="108"/>
  <c r="Q252" i="104"/>
  <c r="P249" i="104"/>
  <c r="P46" i="107" s="1"/>
  <c r="BD189" i="108"/>
  <c r="P50" i="95"/>
  <c r="P51" i="113"/>
  <c r="BC39" i="108"/>
  <c r="BC37" i="108" s="1"/>
  <c r="Q37" i="108"/>
  <c r="BC253" i="108" s="1"/>
  <c r="BE16" i="108"/>
  <c r="BD250" i="108"/>
  <c r="BF215" i="108"/>
  <c r="BG215" i="108"/>
  <c r="AZ286" i="108"/>
  <c r="P204" i="104"/>
  <c r="O200" i="104"/>
  <c r="O39" i="107" s="1"/>
  <c r="BA274" i="108"/>
  <c r="BC127" i="108"/>
  <c r="BC124" i="108"/>
  <c r="BF77" i="108"/>
  <c r="BG77" i="108"/>
  <c r="O20" i="107"/>
  <c r="N27" i="95"/>
  <c r="N25" i="113"/>
  <c r="BB290" i="108"/>
  <c r="BD95" i="108"/>
  <c r="BD76" i="108"/>
  <c r="BB258" i="108"/>
  <c r="P193" i="104"/>
  <c r="BE100" i="108"/>
  <c r="BE14" i="108"/>
  <c r="BE118" i="108"/>
  <c r="O256" i="104"/>
  <c r="O47" i="107" s="1"/>
  <c r="BB116" i="108"/>
  <c r="BB274" i="108" s="1"/>
  <c r="M49" i="95"/>
  <c r="M50" i="113"/>
  <c r="K26" i="107"/>
  <c r="P45" i="95"/>
  <c r="P46" i="113"/>
  <c r="BE96" i="108"/>
  <c r="BC190" i="108"/>
  <c r="BB158" i="108"/>
  <c r="BA285" i="108"/>
  <c r="BA248" i="108"/>
  <c r="K26" i="95"/>
  <c r="BC74" i="108"/>
  <c r="BE94" i="108"/>
  <c r="AU207" i="108"/>
  <c r="R37" i="107"/>
  <c r="AU208" i="108"/>
  <c r="K26" i="105"/>
  <c r="P33" i="107"/>
  <c r="BC216" i="108"/>
  <c r="BF179" i="108"/>
  <c r="BG179" i="108"/>
  <c r="G237" i="104"/>
  <c r="BD251" i="108"/>
  <c r="BE92" i="108"/>
  <c r="BA282" i="108"/>
  <c r="H33" i="105" s="1"/>
  <c r="H56" i="105" s="1"/>
  <c r="R242" i="104"/>
  <c r="R45" i="107" s="1"/>
  <c r="S242" i="104"/>
  <c r="S45" i="107" s="1"/>
  <c r="G244" i="104"/>
  <c r="G242" i="104" s="1"/>
  <c r="BF126" i="108"/>
  <c r="BG126" i="108"/>
  <c r="BE165" i="108"/>
  <c r="BE251" i="108" s="1"/>
  <c r="BC213" i="108"/>
  <c r="Q212" i="108"/>
  <c r="BG188" i="108"/>
  <c r="BF188" i="108"/>
  <c r="J27" i="107"/>
  <c r="N34" i="107"/>
  <c r="I27" i="105"/>
  <c r="I23" i="105" s="1"/>
  <c r="BC186" i="108"/>
  <c r="Q185" i="108"/>
  <c r="BB284" i="108"/>
  <c r="BC91" i="108"/>
  <c r="Q86" i="108"/>
  <c r="BC265" i="108" s="1"/>
  <c r="BC123" i="108"/>
  <c r="BC101" i="108"/>
  <c r="O38" i="107"/>
  <c r="AU204" i="108"/>
  <c r="BC78" i="108"/>
  <c r="AZ260" i="108"/>
  <c r="AU206" i="108"/>
  <c r="S24" i="113"/>
  <c r="G22" i="113"/>
  <c r="G29" i="113" s="1"/>
  <c r="L102" i="104"/>
  <c r="L135" i="104" s="1"/>
  <c r="L168" i="104"/>
  <c r="L182" i="104" s="1"/>
  <c r="L267" i="104" s="1"/>
  <c r="G41" i="113"/>
  <c r="G31" i="113" s="1"/>
  <c r="T36" i="113"/>
  <c r="K280" i="108"/>
  <c r="AW211" i="108"/>
  <c r="M107" i="108"/>
  <c r="AY108" i="108" s="1"/>
  <c r="M66" i="108"/>
  <c r="M85" i="108"/>
  <c r="AY59" i="108"/>
  <c r="M134" i="108"/>
  <c r="M115" i="108"/>
  <c r="M156" i="108"/>
  <c r="N22" i="104"/>
  <c r="M16" i="113"/>
  <c r="M66" i="113" s="1"/>
  <c r="M16" i="95"/>
  <c r="N7" i="107"/>
  <c r="N13" i="107" s="1"/>
  <c r="N51" i="107" s="1"/>
  <c r="N66" i="107" s="1"/>
  <c r="M10" i="103"/>
  <c r="M46" i="103" s="1"/>
  <c r="M58" i="103" s="1"/>
  <c r="N36" i="108"/>
  <c r="N58" i="108" s="1"/>
  <c r="AZ10" i="108"/>
  <c r="L183" i="108"/>
  <c r="AX184" i="108" s="1"/>
  <c r="AX157" i="108"/>
  <c r="L210" i="108"/>
  <c r="T31" i="95"/>
  <c r="D12" i="105"/>
  <c r="H18" i="107"/>
  <c r="L63" i="95"/>
  <c r="L22" i="95"/>
  <c r="M55" i="104"/>
  <c r="M69" i="104" s="1"/>
  <c r="O11" i="108"/>
  <c r="I52" i="107"/>
  <c r="I56" i="107" s="1"/>
  <c r="I67" i="107" s="1"/>
  <c r="S283" i="108"/>
  <c r="R282" i="108"/>
  <c r="F67" i="115"/>
  <c r="G66" i="115"/>
  <c r="I51" i="115" s="1"/>
  <c r="J72" i="115" s="1"/>
  <c r="C60" i="105"/>
  <c r="G30" i="95"/>
  <c r="AU175" i="108" l="1"/>
  <c r="BC158" i="108"/>
  <c r="BC247" i="108" s="1"/>
  <c r="BF121" i="108"/>
  <c r="BG121" i="108"/>
  <c r="BE89" i="108"/>
  <c r="BF112" i="108"/>
  <c r="BG112" i="108"/>
  <c r="BB58" i="108"/>
  <c r="BF18" i="108"/>
  <c r="BF250" i="108" s="1"/>
  <c r="BG125" i="108"/>
  <c r="BF125" i="108"/>
  <c r="G225" i="104"/>
  <c r="G221" i="104" s="1"/>
  <c r="F42" i="107"/>
  <c r="G42" i="107" s="1"/>
  <c r="AU188" i="108"/>
  <c r="J31" i="113"/>
  <c r="BD78" i="108"/>
  <c r="BC86" i="108"/>
  <c r="BC266" i="108" s="1"/>
  <c r="BC290" i="108"/>
  <c r="O41" i="95"/>
  <c r="O39" i="113"/>
  <c r="Q42" i="95"/>
  <c r="Q43" i="113"/>
  <c r="F37" i="107"/>
  <c r="G37" i="107" s="1"/>
  <c r="P256" i="104"/>
  <c r="P47" i="107" s="1"/>
  <c r="BF100" i="108"/>
  <c r="BG100" i="108"/>
  <c r="Q204" i="104"/>
  <c r="P200" i="104"/>
  <c r="P39" i="107" s="1"/>
  <c r="BF16" i="108"/>
  <c r="BG16" i="108"/>
  <c r="BD39" i="108"/>
  <c r="BD37" i="108" s="1"/>
  <c r="BD254" i="108" s="1"/>
  <c r="R37" i="108"/>
  <c r="BD253" i="108" s="1"/>
  <c r="BE189" i="108"/>
  <c r="M54" i="95"/>
  <c r="M57" i="113"/>
  <c r="BD161" i="108"/>
  <c r="R158" i="108"/>
  <c r="BC116" i="108"/>
  <c r="BC274" i="108" s="1"/>
  <c r="BF122" i="108"/>
  <c r="BG122" i="108"/>
  <c r="R47" i="95"/>
  <c r="R48" i="113"/>
  <c r="BC246" i="108"/>
  <c r="BC11" i="108"/>
  <c r="Q103" i="104"/>
  <c r="O60" i="107"/>
  <c r="J44" i="105"/>
  <c r="BC67" i="108"/>
  <c r="Q218" i="104"/>
  <c r="P214" i="104"/>
  <c r="P41" i="107" s="1"/>
  <c r="BF132" i="108"/>
  <c r="BG132" i="108"/>
  <c r="BC270" i="108"/>
  <c r="O34" i="107"/>
  <c r="O30" i="107" s="1"/>
  <c r="J27" i="105"/>
  <c r="J23" i="105" s="1"/>
  <c r="BB210" i="108"/>
  <c r="BB271" i="108"/>
  <c r="BE80" i="108"/>
  <c r="BF90" i="108"/>
  <c r="BE98" i="108"/>
  <c r="N49" i="95"/>
  <c r="N50" i="113"/>
  <c r="G209" i="104"/>
  <c r="G207" i="104" s="1"/>
  <c r="O183" i="104"/>
  <c r="J29" i="105" s="1"/>
  <c r="BD91" i="108"/>
  <c r="R86" i="108"/>
  <c r="BD265" i="108" s="1"/>
  <c r="J24" i="107"/>
  <c r="I33" i="95"/>
  <c r="I37" i="113"/>
  <c r="BD213" i="108"/>
  <c r="R212" i="108"/>
  <c r="BA260" i="108"/>
  <c r="R51" i="113"/>
  <c r="R50" i="95"/>
  <c r="F45" i="107"/>
  <c r="G45" i="107" s="1"/>
  <c r="BD216" i="108"/>
  <c r="BF96" i="108"/>
  <c r="BG96" i="108"/>
  <c r="BD289" i="108"/>
  <c r="BF118" i="108"/>
  <c r="BE95" i="108"/>
  <c r="BD127" i="108"/>
  <c r="BC254" i="108"/>
  <c r="BB285" i="108"/>
  <c r="E60" i="105"/>
  <c r="N38" i="113"/>
  <c r="N40" i="95"/>
  <c r="R42" i="95"/>
  <c r="R43" i="113"/>
  <c r="BC156" i="108"/>
  <c r="BD119" i="108"/>
  <c r="R116" i="108"/>
  <c r="BD273" i="108" s="1"/>
  <c r="AU219" i="108"/>
  <c r="BG24" i="108"/>
  <c r="BG18" i="108" s="1"/>
  <c r="U18" i="108"/>
  <c r="BG249" i="108" s="1"/>
  <c r="Q48" i="113"/>
  <c r="Q47" i="95"/>
  <c r="BE289" i="108"/>
  <c r="I29" i="105"/>
  <c r="I42" i="113"/>
  <c r="I34" i="95"/>
  <c r="Q21" i="107"/>
  <c r="L21" i="105"/>
  <c r="L19" i="105" s="1"/>
  <c r="BB266" i="108"/>
  <c r="BE15" i="108"/>
  <c r="F32" i="105"/>
  <c r="F55" i="105" s="1"/>
  <c r="P169" i="104"/>
  <c r="BD82" i="108"/>
  <c r="K34" i="95"/>
  <c r="K42" i="113"/>
  <c r="K41" i="113" s="1"/>
  <c r="Q33" i="107"/>
  <c r="L26" i="105"/>
  <c r="Q239" i="104"/>
  <c r="P235" i="104"/>
  <c r="P44" i="107" s="1"/>
  <c r="AZ256" i="108"/>
  <c r="AZ281" i="108"/>
  <c r="G32" i="105" s="1"/>
  <c r="G55" i="105" s="1"/>
  <c r="N43" i="95"/>
  <c r="N44" i="113"/>
  <c r="O36" i="107"/>
  <c r="BD123" i="108"/>
  <c r="BD186" i="108"/>
  <c r="R185" i="108"/>
  <c r="Q50" i="95"/>
  <c r="Q51" i="113"/>
  <c r="BF92" i="108"/>
  <c r="BG92" i="108"/>
  <c r="BD74" i="108"/>
  <c r="BA244" i="108"/>
  <c r="M26" i="107" s="1"/>
  <c r="BB247" i="108"/>
  <c r="BB248" i="108" s="1"/>
  <c r="BB156" i="108"/>
  <c r="K24" i="107"/>
  <c r="J26" i="113"/>
  <c r="J32" i="95"/>
  <c r="BB288" i="108"/>
  <c r="BB276" i="108"/>
  <c r="P38" i="107"/>
  <c r="O51" i="95"/>
  <c r="O52" i="113"/>
  <c r="K32" i="95"/>
  <c r="K26" i="113"/>
  <c r="K22" i="113" s="1"/>
  <c r="K29" i="113" s="1"/>
  <c r="R45" i="95"/>
  <c r="R46" i="113"/>
  <c r="O25" i="113"/>
  <c r="O27" i="95"/>
  <c r="P20" i="107"/>
  <c r="BD62" i="108"/>
  <c r="BD60" i="108" s="1"/>
  <c r="R60" i="108"/>
  <c r="BD257" i="108" s="1"/>
  <c r="BE114" i="108"/>
  <c r="BD99" i="108"/>
  <c r="J42" i="105"/>
  <c r="O54" i="107"/>
  <c r="BD70" i="108"/>
  <c r="R67" i="108"/>
  <c r="BD261" i="108" s="1"/>
  <c r="R56" i="104"/>
  <c r="S56" i="104"/>
  <c r="BE72" i="108"/>
  <c r="BC284" i="108"/>
  <c r="BG167" i="108"/>
  <c r="BG165" i="108" s="1"/>
  <c r="BG251" i="108" s="1"/>
  <c r="U165" i="108"/>
  <c r="BE162" i="108"/>
  <c r="S136" i="104"/>
  <c r="R136" i="104"/>
  <c r="G139" i="104"/>
  <c r="BF128" i="108"/>
  <c r="BG128" i="108"/>
  <c r="BD163" i="108"/>
  <c r="M38" i="95"/>
  <c r="F40" i="107"/>
  <c r="G40" i="107" s="1"/>
  <c r="BD101" i="108"/>
  <c r="BC185" i="108"/>
  <c r="N30" i="107"/>
  <c r="M28" i="95"/>
  <c r="M35" i="113"/>
  <c r="BC212" i="108"/>
  <c r="AU179" i="108"/>
  <c r="BF94" i="108"/>
  <c r="BG94" i="108"/>
  <c r="BD190" i="108"/>
  <c r="N52" i="95"/>
  <c r="N53" i="113"/>
  <c r="G216" i="104"/>
  <c r="BF14" i="108"/>
  <c r="Q193" i="104"/>
  <c r="BE76" i="108"/>
  <c r="BD124" i="108"/>
  <c r="BA276" i="108"/>
  <c r="BA288" i="108"/>
  <c r="N44" i="95"/>
  <c r="N45" i="113"/>
  <c r="BD252" i="108"/>
  <c r="R252" i="104"/>
  <c r="Q249" i="104"/>
  <c r="Q46" i="107" s="1"/>
  <c r="G33" i="105"/>
  <c r="G56" i="105" s="1"/>
  <c r="AU171" i="108"/>
  <c r="I57" i="105"/>
  <c r="M59" i="95"/>
  <c r="M62" i="113"/>
  <c r="Q45" i="95"/>
  <c r="Q46" i="113"/>
  <c r="BC287" i="108"/>
  <c r="BF120" i="108"/>
  <c r="BG120" i="108"/>
  <c r="BA286" i="108"/>
  <c r="BC258" i="108"/>
  <c r="BF102" i="108"/>
  <c r="BG102" i="108"/>
  <c r="BB107" i="108"/>
  <c r="BB259" i="108"/>
  <c r="BB183" i="108"/>
  <c r="BD17" i="108"/>
  <c r="BD12" i="108" s="1"/>
  <c r="K25" i="105"/>
  <c r="P32" i="107"/>
  <c r="P268" i="104"/>
  <c r="BD93" i="108"/>
  <c r="P277" i="104"/>
  <c r="BG192" i="108"/>
  <c r="AU193" i="108"/>
  <c r="N46" i="95"/>
  <c r="N47" i="113"/>
  <c r="BA264" i="108"/>
  <c r="BE252" i="108"/>
  <c r="BD113" i="108"/>
  <c r="BD109" i="108" s="1"/>
  <c r="R109" i="108"/>
  <c r="BD269" i="108" s="1"/>
  <c r="BF165" i="108"/>
  <c r="BF251" i="108" s="1"/>
  <c r="AU167" i="108"/>
  <c r="AU135" i="108"/>
  <c r="G56" i="95"/>
  <c r="G65" i="95" s="1"/>
  <c r="O22" i="104"/>
  <c r="N16" i="113"/>
  <c r="N66" i="113" s="1"/>
  <c r="N16" i="95"/>
  <c r="O7" i="107"/>
  <c r="O13" i="107" s="1"/>
  <c r="O51" i="107" s="1"/>
  <c r="O66" i="107" s="1"/>
  <c r="N10" i="103"/>
  <c r="N46" i="103" s="1"/>
  <c r="N58" i="103" s="1"/>
  <c r="O36" i="108"/>
  <c r="O58" i="108" s="1"/>
  <c r="BA10" i="108"/>
  <c r="AX211" i="108"/>
  <c r="L280" i="108"/>
  <c r="N85" i="108"/>
  <c r="N107" i="108"/>
  <c r="AZ108" i="108" s="1"/>
  <c r="N66" i="108"/>
  <c r="AZ59" i="108"/>
  <c r="N115" i="108"/>
  <c r="N134" i="108"/>
  <c r="N156" i="108"/>
  <c r="M210" i="108"/>
  <c r="M183" i="108"/>
  <c r="AY184" i="108" s="1"/>
  <c r="AY157" i="108"/>
  <c r="T24" i="113"/>
  <c r="F68" i="115"/>
  <c r="G67" i="115"/>
  <c r="J51" i="115" s="1"/>
  <c r="K72" i="115" s="1"/>
  <c r="H67" i="107"/>
  <c r="S282" i="108"/>
  <c r="T283" i="108"/>
  <c r="I68" i="107"/>
  <c r="D53" i="105"/>
  <c r="M102" i="104"/>
  <c r="M135" i="104" s="1"/>
  <c r="M168" i="104"/>
  <c r="M182" i="104" s="1"/>
  <c r="M267" i="104" s="1"/>
  <c r="D15" i="105"/>
  <c r="I16" i="107"/>
  <c r="M63" i="95"/>
  <c r="M22" i="95"/>
  <c r="P11" i="108"/>
  <c r="N55" i="104"/>
  <c r="N69" i="104" s="1"/>
  <c r="G55" i="113"/>
  <c r="G59" i="113" s="1"/>
  <c r="G68" i="113" s="1"/>
  <c r="S45" i="95" l="1"/>
  <c r="T45" i="95" s="1"/>
  <c r="S50" i="95"/>
  <c r="T50" i="95" s="1"/>
  <c r="S46" i="113"/>
  <c r="T46" i="113" s="1"/>
  <c r="BG89" i="108"/>
  <c r="BF89" i="108"/>
  <c r="BD67" i="108"/>
  <c r="BD262" i="108" s="1"/>
  <c r="BD264" i="108" s="1"/>
  <c r="S51" i="113"/>
  <c r="T51" i="113" s="1"/>
  <c r="S43" i="113"/>
  <c r="T43" i="113" s="1"/>
  <c r="BC58" i="108"/>
  <c r="BB272" i="108"/>
  <c r="S47" i="95"/>
  <c r="T47" i="95" s="1"/>
  <c r="P183" i="104"/>
  <c r="K29" i="105" s="1"/>
  <c r="BD11" i="108"/>
  <c r="BD246" i="108"/>
  <c r="BD284" i="108"/>
  <c r="P60" i="107"/>
  <c r="K44" i="105"/>
  <c r="Q268" i="104"/>
  <c r="Q38" i="107"/>
  <c r="G202" i="104"/>
  <c r="M26" i="105"/>
  <c r="R33" i="107"/>
  <c r="G137" i="104"/>
  <c r="S21" i="107"/>
  <c r="N21" i="105"/>
  <c r="N19" i="105" s="1"/>
  <c r="BE99" i="108"/>
  <c r="BB260" i="108"/>
  <c r="BE74" i="108"/>
  <c r="BD185" i="108"/>
  <c r="L27" i="107"/>
  <c r="R239" i="104"/>
  <c r="Q235" i="104"/>
  <c r="Q44" i="107" s="1"/>
  <c r="BE82" i="108"/>
  <c r="Q20" i="107"/>
  <c r="P25" i="113"/>
  <c r="P27" i="95"/>
  <c r="BE119" i="108"/>
  <c r="S116" i="108"/>
  <c r="BE273" i="108" s="1"/>
  <c r="BB244" i="108"/>
  <c r="BG95" i="108"/>
  <c r="BF95" i="108"/>
  <c r="BE213" i="108"/>
  <c r="S212" i="108"/>
  <c r="BF98" i="108"/>
  <c r="BG98" i="108"/>
  <c r="BG90" i="108"/>
  <c r="N35" i="113"/>
  <c r="N28" i="95"/>
  <c r="N26" i="95" s="1"/>
  <c r="BC262" i="108"/>
  <c r="R103" i="104"/>
  <c r="BC276" i="108"/>
  <c r="BC288" i="108"/>
  <c r="BG189" i="108"/>
  <c r="BF189" i="108"/>
  <c r="R204" i="104"/>
  <c r="Q200" i="104"/>
  <c r="Q39" i="107" s="1"/>
  <c r="Q256" i="104"/>
  <c r="Q47" i="107" s="1"/>
  <c r="BC282" i="108"/>
  <c r="J33" i="105" s="1"/>
  <c r="J56" i="105" s="1"/>
  <c r="BE113" i="108"/>
  <c r="BE109" i="108" s="1"/>
  <c r="S109" i="108"/>
  <c r="BE269" i="108" s="1"/>
  <c r="BE93" i="108"/>
  <c r="O40" i="95"/>
  <c r="O38" i="113"/>
  <c r="BC260" i="108"/>
  <c r="BE124" i="108"/>
  <c r="R193" i="104"/>
  <c r="BC271" i="108"/>
  <c r="BC210" i="108"/>
  <c r="BC259" i="108"/>
  <c r="BC183" i="108"/>
  <c r="N26" i="105"/>
  <c r="S33" i="107"/>
  <c r="BA268" i="108"/>
  <c r="BF72" i="108"/>
  <c r="BG72" i="108"/>
  <c r="R21" i="107"/>
  <c r="M21" i="105"/>
  <c r="M19" i="105" s="1"/>
  <c r="BF289" i="108"/>
  <c r="J22" i="113"/>
  <c r="J29" i="113" s="1"/>
  <c r="J55" i="113" s="1"/>
  <c r="J59" i="113" s="1"/>
  <c r="J68" i="113" s="1"/>
  <c r="BB286" i="108"/>
  <c r="BE186" i="108"/>
  <c r="S185" i="108"/>
  <c r="F59" i="105"/>
  <c r="F61" i="105" s="1"/>
  <c r="BB282" i="108"/>
  <c r="BB291" i="108"/>
  <c r="BD116" i="108"/>
  <c r="BD274" i="108" s="1"/>
  <c r="N38" i="95"/>
  <c r="BE127" i="108"/>
  <c r="BA256" i="108"/>
  <c r="M27" i="107" s="1"/>
  <c r="I33" i="113"/>
  <c r="E31" i="105"/>
  <c r="E39" i="105" s="1"/>
  <c r="E40" i="105" s="1"/>
  <c r="E52" i="105" s="1"/>
  <c r="J49" i="107"/>
  <c r="BC107" i="108"/>
  <c r="O52" i="95"/>
  <c r="O53" i="113"/>
  <c r="AU165" i="108"/>
  <c r="BE78" i="108"/>
  <c r="BD270" i="108"/>
  <c r="BG263" i="108"/>
  <c r="AU192" i="108"/>
  <c r="P52" i="113"/>
  <c r="P51" i="95"/>
  <c r="BF76" i="108"/>
  <c r="BG76" i="108"/>
  <c r="BE101" i="108"/>
  <c r="N54" i="95"/>
  <c r="N57" i="113"/>
  <c r="BD258" i="108"/>
  <c r="F31" i="105"/>
  <c r="F39" i="105" s="1"/>
  <c r="F40" i="105" s="1"/>
  <c r="F52" i="105" s="1"/>
  <c r="K49" i="107"/>
  <c r="BE123" i="108"/>
  <c r="P39" i="113"/>
  <c r="P41" i="95"/>
  <c r="P34" i="107"/>
  <c r="K27" i="105"/>
  <c r="K23" i="105" s="1"/>
  <c r="BF15" i="108"/>
  <c r="BG15" i="108"/>
  <c r="BD290" i="108"/>
  <c r="BF80" i="108"/>
  <c r="BG80" i="108"/>
  <c r="O46" i="95"/>
  <c r="O47" i="113"/>
  <c r="N59" i="95"/>
  <c r="N62" i="113"/>
  <c r="J57" i="105"/>
  <c r="BC248" i="108"/>
  <c r="BC285" i="108"/>
  <c r="BE161" i="108"/>
  <c r="S158" i="108"/>
  <c r="S42" i="95"/>
  <c r="T42" i="95" s="1"/>
  <c r="Q277" i="104"/>
  <c r="K42" i="105"/>
  <c r="P54" i="107"/>
  <c r="BE17" i="108"/>
  <c r="BE12" i="108" s="1"/>
  <c r="S12" i="108"/>
  <c r="BE245" i="108" s="1"/>
  <c r="S252" i="104"/>
  <c r="R249" i="104"/>
  <c r="R46" i="107" s="1"/>
  <c r="BG14" i="108"/>
  <c r="BE190" i="108"/>
  <c r="M26" i="95"/>
  <c r="BD86" i="108"/>
  <c r="BE163" i="108"/>
  <c r="BF162" i="108"/>
  <c r="BG162" i="108"/>
  <c r="BA281" i="108"/>
  <c r="BE70" i="108"/>
  <c r="S67" i="108"/>
  <c r="BE261" i="108" s="1"/>
  <c r="BG114" i="108"/>
  <c r="BF114" i="108"/>
  <c r="BF252" i="108"/>
  <c r="BE62" i="108"/>
  <c r="BE60" i="108" s="1"/>
  <c r="S60" i="108"/>
  <c r="BE257" i="108" s="1"/>
  <c r="O43" i="95"/>
  <c r="O44" i="113"/>
  <c r="P36" i="107"/>
  <c r="J30" i="95"/>
  <c r="J56" i="95" s="1"/>
  <c r="J65" i="95" s="1"/>
  <c r="L26" i="113"/>
  <c r="L22" i="113" s="1"/>
  <c r="L29" i="113" s="1"/>
  <c r="L32" i="95"/>
  <c r="G59" i="105"/>
  <c r="G61" i="105" s="1"/>
  <c r="O50" i="113"/>
  <c r="O49" i="95"/>
  <c r="Q169" i="104"/>
  <c r="I41" i="113"/>
  <c r="BG250" i="108"/>
  <c r="AU18" i="108"/>
  <c r="BD287" i="108"/>
  <c r="BC291" i="108"/>
  <c r="BG118" i="108"/>
  <c r="BE216" i="108"/>
  <c r="BD212" i="108"/>
  <c r="I30" i="95"/>
  <c r="BE91" i="108"/>
  <c r="S86" i="108"/>
  <c r="BE265" i="108" s="1"/>
  <c r="R218" i="104"/>
  <c r="Q214" i="104"/>
  <c r="Q41" i="107" s="1"/>
  <c r="L25" i="105"/>
  <c r="Q32" i="107"/>
  <c r="S48" i="113"/>
  <c r="T48" i="113" s="1"/>
  <c r="BD158" i="108"/>
  <c r="BE39" i="108"/>
  <c r="BE37" i="108" s="1"/>
  <c r="S37" i="108"/>
  <c r="BE253" i="108" s="1"/>
  <c r="O44" i="95"/>
  <c r="O45" i="113"/>
  <c r="G143" i="113"/>
  <c r="H143" i="113" s="1"/>
  <c r="N168" i="104"/>
  <c r="N182" i="104" s="1"/>
  <c r="N267" i="104" s="1"/>
  <c r="N102" i="104"/>
  <c r="N135" i="104" s="1"/>
  <c r="H69" i="113"/>
  <c r="H70" i="113" s="1"/>
  <c r="H66" i="95"/>
  <c r="H67" i="95" s="1"/>
  <c r="H68" i="107"/>
  <c r="H69" i="107" s="1"/>
  <c r="C53" i="105"/>
  <c r="F69" i="115"/>
  <c r="G68" i="115"/>
  <c r="K51" i="115" s="1"/>
  <c r="L72" i="115" s="1"/>
  <c r="N22" i="95"/>
  <c r="N63" i="95"/>
  <c r="O55" i="104"/>
  <c r="O69" i="104" s="1"/>
  <c r="Q11" i="108"/>
  <c r="P36" i="108"/>
  <c r="P58" i="108" s="1"/>
  <c r="BB10" i="108"/>
  <c r="D16" i="105"/>
  <c r="U283" i="108"/>
  <c r="U282" i="108" s="1"/>
  <c r="T282" i="108"/>
  <c r="P22" i="104"/>
  <c r="O16" i="113"/>
  <c r="O66" i="113" s="1"/>
  <c r="O16" i="95"/>
  <c r="P7" i="107"/>
  <c r="P13" i="107" s="1"/>
  <c r="P51" i="107" s="1"/>
  <c r="P66" i="107" s="1"/>
  <c r="O10" i="103"/>
  <c r="O46" i="103" s="1"/>
  <c r="O58" i="103" s="1"/>
  <c r="AY211" i="108"/>
  <c r="M280" i="108"/>
  <c r="N210" i="108"/>
  <c r="N183" i="108"/>
  <c r="AZ184" i="108" s="1"/>
  <c r="AZ157" i="108"/>
  <c r="O107" i="108"/>
  <c r="BA108" i="108" s="1"/>
  <c r="O66" i="108"/>
  <c r="O115" i="108"/>
  <c r="O156" i="108"/>
  <c r="O134" i="108"/>
  <c r="O85" i="108"/>
  <c r="BA59" i="108"/>
  <c r="G141" i="95"/>
  <c r="H141" i="95" s="1"/>
  <c r="I69" i="107"/>
  <c r="BE158" i="108" l="1"/>
  <c r="BE247" i="108" s="1"/>
  <c r="K52" i="107"/>
  <c r="K56" i="107" s="1"/>
  <c r="K67" i="107" s="1"/>
  <c r="K68" i="107" s="1"/>
  <c r="K69" i="107" s="1"/>
  <c r="J52" i="107"/>
  <c r="J56" i="107" s="1"/>
  <c r="BE86" i="108"/>
  <c r="BE266" i="108" s="1"/>
  <c r="BE67" i="108"/>
  <c r="BE262" i="108" s="1"/>
  <c r="AU162" i="108"/>
  <c r="BB268" i="108"/>
  <c r="N28" i="107" s="1"/>
  <c r="M34" i="95" s="1"/>
  <c r="BC286" i="108"/>
  <c r="BC272" i="108"/>
  <c r="BC268" i="108" s="1"/>
  <c r="O28" i="107" s="1"/>
  <c r="BE290" i="108"/>
  <c r="I56" i="95"/>
  <c r="I65" i="95" s="1"/>
  <c r="BG252" i="108"/>
  <c r="S169" i="104"/>
  <c r="R169" i="104"/>
  <c r="BD266" i="108"/>
  <c r="G252" i="104"/>
  <c r="G249" i="104" s="1"/>
  <c r="S249" i="104"/>
  <c r="S46" i="107" s="1"/>
  <c r="O54" i="95"/>
  <c r="O57" i="113"/>
  <c r="BE156" i="108"/>
  <c r="BD58" i="108"/>
  <c r="BD107" i="108"/>
  <c r="F60" i="105"/>
  <c r="BF186" i="108"/>
  <c r="T185" i="108"/>
  <c r="R20" i="107"/>
  <c r="Q25" i="113"/>
  <c r="Q27" i="95"/>
  <c r="R39" i="113"/>
  <c r="R41" i="95"/>
  <c r="BF113" i="108"/>
  <c r="BF109" i="108" s="1"/>
  <c r="T109" i="108"/>
  <c r="BF269" i="108" s="1"/>
  <c r="P44" i="95"/>
  <c r="P45" i="113"/>
  <c r="BC264" i="108"/>
  <c r="N26" i="107"/>
  <c r="P49" i="95"/>
  <c r="P50" i="113"/>
  <c r="BD259" i="108"/>
  <c r="BD183" i="108"/>
  <c r="BB281" i="108"/>
  <c r="I32" i="105" s="1"/>
  <c r="I55" i="105" s="1"/>
  <c r="BB256" i="108"/>
  <c r="BG99" i="108"/>
  <c r="BF99" i="108"/>
  <c r="P43" i="95"/>
  <c r="P44" i="113"/>
  <c r="Q36" i="107"/>
  <c r="O59" i="95"/>
  <c r="O62" i="113"/>
  <c r="K57" i="105"/>
  <c r="BF39" i="108"/>
  <c r="BF37" i="108" s="1"/>
  <c r="BF254" i="108" s="1"/>
  <c r="T37" i="108"/>
  <c r="BF253" i="108" s="1"/>
  <c r="P46" i="95"/>
  <c r="P47" i="113"/>
  <c r="BF91" i="108"/>
  <c r="T86" i="108"/>
  <c r="BF265" i="108" s="1"/>
  <c r="BD271" i="108"/>
  <c r="BD210" i="108"/>
  <c r="Q34" i="107"/>
  <c r="Q30" i="107" s="1"/>
  <c r="L27" i="105"/>
  <c r="L23" i="105" s="1"/>
  <c r="T60" i="108"/>
  <c r="BF257" i="108" s="1"/>
  <c r="BF62" i="108"/>
  <c r="BF60" i="108" s="1"/>
  <c r="BF123" i="108"/>
  <c r="BG123" i="108"/>
  <c r="BG289" i="108"/>
  <c r="I31" i="113"/>
  <c r="I55" i="113"/>
  <c r="I59" i="113" s="1"/>
  <c r="I68" i="113" s="1"/>
  <c r="I143" i="113" s="1"/>
  <c r="J143" i="113" s="1"/>
  <c r="I33" i="105"/>
  <c r="I56" i="105" s="1"/>
  <c r="BE185" i="108"/>
  <c r="S193" i="104"/>
  <c r="G196" i="104"/>
  <c r="G193" i="104" s="1"/>
  <c r="BE270" i="108"/>
  <c r="S204" i="104"/>
  <c r="R200" i="104"/>
  <c r="R39" i="107" s="1"/>
  <c r="AU189" i="108"/>
  <c r="S103" i="104"/>
  <c r="G106" i="104"/>
  <c r="BE287" i="108"/>
  <c r="S239" i="104"/>
  <c r="R235" i="104"/>
  <c r="R44" i="107" s="1"/>
  <c r="BF74" i="108"/>
  <c r="BG74" i="108"/>
  <c r="R25" i="113"/>
  <c r="R27" i="95"/>
  <c r="S20" i="107"/>
  <c r="R268" i="104"/>
  <c r="BE254" i="108"/>
  <c r="P38" i="113"/>
  <c r="P40" i="95"/>
  <c r="S218" i="104"/>
  <c r="R214" i="104"/>
  <c r="R41" i="107" s="1"/>
  <c r="BG216" i="108"/>
  <c r="BF216" i="108"/>
  <c r="G60" i="105"/>
  <c r="BE258" i="108"/>
  <c r="BF163" i="108"/>
  <c r="BG163" i="108"/>
  <c r="BF17" i="108"/>
  <c r="BF12" i="108" s="1"/>
  <c r="T12" i="108"/>
  <c r="BF245" i="108" s="1"/>
  <c r="Q60" i="107"/>
  <c r="L44" i="105"/>
  <c r="O28" i="95"/>
  <c r="O35" i="113"/>
  <c r="BF78" i="108"/>
  <c r="BG78" i="108"/>
  <c r="BF127" i="108"/>
  <c r="BG127" i="108"/>
  <c r="BD276" i="108"/>
  <c r="BD288" i="108"/>
  <c r="R38" i="107"/>
  <c r="O38" i="95"/>
  <c r="R256" i="104"/>
  <c r="R47" i="107" s="1"/>
  <c r="M25" i="105"/>
  <c r="R32" i="107"/>
  <c r="BF213" i="108"/>
  <c r="T212" i="108"/>
  <c r="BF119" i="108"/>
  <c r="T116" i="108"/>
  <c r="BF273" i="108" s="1"/>
  <c r="F21" i="107"/>
  <c r="G21" i="107" s="1"/>
  <c r="BF82" i="108"/>
  <c r="BG82" i="108"/>
  <c r="L42" i="105"/>
  <c r="Q54" i="107"/>
  <c r="BD285" i="108"/>
  <c r="BD247" i="108"/>
  <c r="BD248" i="108" s="1"/>
  <c r="BD156" i="108"/>
  <c r="BF70" i="108"/>
  <c r="T67" i="108"/>
  <c r="BF261" i="108" s="1"/>
  <c r="H32" i="105"/>
  <c r="H55" i="105" s="1"/>
  <c r="BF190" i="108"/>
  <c r="BG190" i="108"/>
  <c r="Q51" i="95"/>
  <c r="Q52" i="113"/>
  <c r="BE246" i="108"/>
  <c r="BE11" i="108"/>
  <c r="R277" i="104"/>
  <c r="BF161" i="108"/>
  <c r="T158" i="108"/>
  <c r="BC244" i="108"/>
  <c r="O26" i="107" s="1"/>
  <c r="BG101" i="108"/>
  <c r="BF101" i="108"/>
  <c r="L37" i="113"/>
  <c r="L33" i="113" s="1"/>
  <c r="L33" i="95"/>
  <c r="M28" i="107"/>
  <c r="M24" i="107" s="1"/>
  <c r="BF124" i="108"/>
  <c r="BG124" i="108"/>
  <c r="P30" i="107"/>
  <c r="BG93" i="108"/>
  <c r="BF93" i="108"/>
  <c r="BE284" i="108"/>
  <c r="P52" i="95"/>
  <c r="P53" i="113"/>
  <c r="BE212" i="108"/>
  <c r="BE116" i="108"/>
  <c r="BE274" i="108" s="1"/>
  <c r="K33" i="95"/>
  <c r="K37" i="113"/>
  <c r="L24" i="107"/>
  <c r="Q41" i="95"/>
  <c r="Q39" i="113"/>
  <c r="Q183" i="104"/>
  <c r="F33" i="107"/>
  <c r="G33" i="107" s="1"/>
  <c r="O22" i="95"/>
  <c r="O63" i="95"/>
  <c r="R11" i="108"/>
  <c r="P55" i="104"/>
  <c r="P69" i="104" s="1"/>
  <c r="I17" i="107"/>
  <c r="D17" i="105"/>
  <c r="P115" i="108"/>
  <c r="P134" i="108"/>
  <c r="P156" i="108"/>
  <c r="P85" i="108"/>
  <c r="P107" i="108"/>
  <c r="BB108" i="108" s="1"/>
  <c r="P66" i="108"/>
  <c r="BB59" i="108"/>
  <c r="O102" i="104"/>
  <c r="O135" i="104" s="1"/>
  <c r="O168" i="104"/>
  <c r="O182" i="104" s="1"/>
  <c r="O267" i="104" s="1"/>
  <c r="G69" i="115"/>
  <c r="L51" i="115" s="1"/>
  <c r="M72" i="115" s="1"/>
  <c r="F70" i="115"/>
  <c r="G70" i="115" s="1"/>
  <c r="M51" i="115" s="1"/>
  <c r="N72" i="115" s="1"/>
  <c r="BA157" i="108"/>
  <c r="O210" i="108"/>
  <c r="O183" i="108"/>
  <c r="BA184" i="108" s="1"/>
  <c r="N280" i="108"/>
  <c r="AZ211" i="108"/>
  <c r="BC10" i="108"/>
  <c r="Q36" i="108"/>
  <c r="Q58" i="108" s="1"/>
  <c r="Q22" i="104"/>
  <c r="P16" i="113"/>
  <c r="P66" i="113" s="1"/>
  <c r="P16" i="95"/>
  <c r="Q7" i="107"/>
  <c r="Q13" i="107" s="1"/>
  <c r="Q51" i="107" s="1"/>
  <c r="Q66" i="107" s="1"/>
  <c r="P10" i="103"/>
  <c r="P46" i="103" s="1"/>
  <c r="P58" i="103" s="1"/>
  <c r="H70" i="107"/>
  <c r="I70" i="107" s="1"/>
  <c r="G66" i="95"/>
  <c r="G69" i="113"/>
  <c r="BF158" i="108" l="1"/>
  <c r="F53" i="105"/>
  <c r="BE264" i="108"/>
  <c r="M42" i="113"/>
  <c r="M41" i="113" s="1"/>
  <c r="BE58" i="108"/>
  <c r="BE282" i="108"/>
  <c r="L33" i="105" s="1"/>
  <c r="L56" i="105" s="1"/>
  <c r="BF86" i="108"/>
  <c r="BF266" i="108" s="1"/>
  <c r="BF282" i="108" s="1"/>
  <c r="M33" i="105" s="1"/>
  <c r="BF67" i="108"/>
  <c r="BF262" i="108" s="1"/>
  <c r="S27" i="95"/>
  <c r="T27" i="95" s="1"/>
  <c r="AU163" i="108"/>
  <c r="AU190" i="108"/>
  <c r="BD272" i="108"/>
  <c r="BD268" i="108" s="1"/>
  <c r="P28" i="107" s="1"/>
  <c r="BC256" i="108"/>
  <c r="O27" i="107" s="1"/>
  <c r="BC281" i="108"/>
  <c r="J32" i="105" s="1"/>
  <c r="J55" i="105" s="1"/>
  <c r="J59" i="105" s="1"/>
  <c r="J61" i="105" s="1"/>
  <c r="S39" i="113"/>
  <c r="T39" i="113" s="1"/>
  <c r="BF246" i="108"/>
  <c r="BF11" i="108"/>
  <c r="H31" i="105"/>
  <c r="H39" i="105" s="1"/>
  <c r="H40" i="105" s="1"/>
  <c r="H52" i="105" s="1"/>
  <c r="M49" i="107"/>
  <c r="BD244" i="108"/>
  <c r="P26" i="107" s="1"/>
  <c r="L29" i="105"/>
  <c r="G31" i="105"/>
  <c r="G39" i="105" s="1"/>
  <c r="G40" i="105" s="1"/>
  <c r="G52" i="105" s="1"/>
  <c r="L49" i="107"/>
  <c r="K30" i="95"/>
  <c r="BG161" i="108"/>
  <c r="U158" i="108"/>
  <c r="P54" i="95"/>
  <c r="P57" i="113"/>
  <c r="BF116" i="108"/>
  <c r="BF274" i="108" s="1"/>
  <c r="S256" i="104"/>
  <c r="S47" i="107" s="1"/>
  <c r="G257" i="104"/>
  <c r="G256" i="104" s="1"/>
  <c r="Q44" i="113"/>
  <c r="Q43" i="95"/>
  <c r="R36" i="107"/>
  <c r="J67" i="107"/>
  <c r="Q46" i="95"/>
  <c r="Q47" i="113"/>
  <c r="S268" i="104"/>
  <c r="G271" i="104"/>
  <c r="S25" i="113"/>
  <c r="S235" i="104"/>
  <c r="S44" i="107" s="1"/>
  <c r="F44" i="107" s="1"/>
  <c r="G44" i="107" s="1"/>
  <c r="G239" i="104"/>
  <c r="G235" i="104" s="1"/>
  <c r="G204" i="104"/>
  <c r="G200" i="104" s="1"/>
  <c r="S200" i="104"/>
  <c r="S39" i="107" s="1"/>
  <c r="BF258" i="108"/>
  <c r="BF290" i="108"/>
  <c r="N27" i="107"/>
  <c r="N24" i="107" s="1"/>
  <c r="BF270" i="108"/>
  <c r="BD282" i="108"/>
  <c r="BD291" i="108"/>
  <c r="S34" i="107"/>
  <c r="N27" i="105"/>
  <c r="BF247" i="108"/>
  <c r="BF156" i="108"/>
  <c r="BE285" i="108"/>
  <c r="BE248" i="108"/>
  <c r="BG70" i="108"/>
  <c r="BG67" i="108" s="1"/>
  <c r="U67" i="108"/>
  <c r="BG261" i="108" s="1"/>
  <c r="Q38" i="113"/>
  <c r="Q40" i="95"/>
  <c r="P59" i="95"/>
  <c r="P62" i="113"/>
  <c r="L57" i="105"/>
  <c r="S214" i="104"/>
  <c r="S41" i="107" s="1"/>
  <c r="G218" i="104"/>
  <c r="G214" i="104" s="1"/>
  <c r="S32" i="107"/>
  <c r="N25" i="105"/>
  <c r="G104" i="104"/>
  <c r="S38" i="107"/>
  <c r="J66" i="95"/>
  <c r="J67" i="95" s="1"/>
  <c r="J69" i="113"/>
  <c r="J70" i="113" s="1"/>
  <c r="BG62" i="108"/>
  <c r="BG60" i="108" s="1"/>
  <c r="U60" i="108"/>
  <c r="BG257" i="108" s="1"/>
  <c r="R52" i="113"/>
  <c r="S52" i="113" s="1"/>
  <c r="T52" i="113" s="1"/>
  <c r="R51" i="95"/>
  <c r="S51" i="95" s="1"/>
  <c r="T51" i="95" s="1"/>
  <c r="F46" i="107"/>
  <c r="G46" i="107" s="1"/>
  <c r="BE288" i="108"/>
  <c r="BE276" i="108"/>
  <c r="L42" i="113"/>
  <c r="L34" i="95"/>
  <c r="N32" i="95"/>
  <c r="N26" i="113"/>
  <c r="N22" i="113" s="1"/>
  <c r="N29" i="113" s="1"/>
  <c r="S277" i="104"/>
  <c r="G281" i="104"/>
  <c r="BD286" i="108"/>
  <c r="BF287" i="108"/>
  <c r="BG213" i="108"/>
  <c r="BG212" i="108" s="1"/>
  <c r="U212" i="108"/>
  <c r="O26" i="95"/>
  <c r="BE291" i="108"/>
  <c r="BE107" i="108"/>
  <c r="N42" i="113"/>
  <c r="N41" i="113" s="1"/>
  <c r="N34" i="95"/>
  <c r="BG91" i="108"/>
  <c r="BG86" i="108" s="1"/>
  <c r="BG266" i="108" s="1"/>
  <c r="U86" i="108"/>
  <c r="BG265" i="108" s="1"/>
  <c r="BG39" i="108"/>
  <c r="BG37" i="108" s="1"/>
  <c r="U37" i="108"/>
  <c r="BG253" i="108" s="1"/>
  <c r="I59" i="105"/>
  <c r="I61" i="105" s="1"/>
  <c r="M26" i="113"/>
  <c r="M32" i="95"/>
  <c r="BF284" i="108"/>
  <c r="BG186" i="108"/>
  <c r="U185" i="108"/>
  <c r="K33" i="113"/>
  <c r="BE271" i="108"/>
  <c r="BE210" i="108"/>
  <c r="R60" i="107"/>
  <c r="M44" i="105"/>
  <c r="H59" i="105"/>
  <c r="H61" i="105" s="1"/>
  <c r="I141" i="95"/>
  <c r="J141" i="95" s="1"/>
  <c r="BG119" i="108"/>
  <c r="BG116" i="108" s="1"/>
  <c r="U116" i="108"/>
  <c r="BG273" i="108" s="1"/>
  <c r="BF212" i="108"/>
  <c r="Q52" i="95"/>
  <c r="Q53" i="113"/>
  <c r="R183" i="104"/>
  <c r="M29" i="105" s="1"/>
  <c r="BG17" i="108"/>
  <c r="BG12" i="108" s="1"/>
  <c r="U12" i="108"/>
  <c r="BG245" i="108" s="1"/>
  <c r="P38" i="95"/>
  <c r="M42" i="105"/>
  <c r="R54" i="107"/>
  <c r="Q50" i="113"/>
  <c r="Q49" i="95"/>
  <c r="Q44" i="95"/>
  <c r="Q45" i="113"/>
  <c r="BE183" i="108"/>
  <c r="BE259" i="108"/>
  <c r="BD260" i="108"/>
  <c r="P28" i="95"/>
  <c r="P26" i="95" s="1"/>
  <c r="P35" i="113"/>
  <c r="BF291" i="108"/>
  <c r="BG113" i="108"/>
  <c r="BG109" i="108" s="1"/>
  <c r="U109" i="108"/>
  <c r="BG269" i="108" s="1"/>
  <c r="S41" i="95"/>
  <c r="T41" i="95" s="1"/>
  <c r="F20" i="107"/>
  <c r="G20" i="107" s="1"/>
  <c r="BF185" i="108"/>
  <c r="R34" i="107"/>
  <c r="M27" i="105"/>
  <c r="M23" i="105" s="1"/>
  <c r="G67" i="95"/>
  <c r="P22" i="95"/>
  <c r="P63" i="95"/>
  <c r="Q55" i="104"/>
  <c r="Q69" i="104" s="1"/>
  <c r="S11" i="108"/>
  <c r="BA211" i="108"/>
  <c r="O280" i="108"/>
  <c r="R22" i="104"/>
  <c r="Q16" i="113"/>
  <c r="Q66" i="113" s="1"/>
  <c r="Q16" i="95"/>
  <c r="R7" i="107"/>
  <c r="R13" i="107" s="1"/>
  <c r="R51" i="107" s="1"/>
  <c r="R66" i="107" s="1"/>
  <c r="Q10" i="103"/>
  <c r="Q46" i="103" s="1"/>
  <c r="Q58" i="103" s="1"/>
  <c r="E12" i="105"/>
  <c r="I18" i="107"/>
  <c r="R36" i="108"/>
  <c r="R58" i="108" s="1"/>
  <c r="BD10" i="108"/>
  <c r="G70" i="113"/>
  <c r="Q134" i="108"/>
  <c r="Q85" i="108"/>
  <c r="BC59" i="108"/>
  <c r="Q107" i="108"/>
  <c r="BC108" i="108" s="1"/>
  <c r="Q66" i="108"/>
  <c r="Q115" i="108"/>
  <c r="Q156" i="108"/>
  <c r="S22" i="104"/>
  <c r="R16" i="113"/>
  <c r="R66" i="113" s="1"/>
  <c r="R16" i="95"/>
  <c r="S7" i="107"/>
  <c r="S13" i="107" s="1"/>
  <c r="S51" i="107" s="1"/>
  <c r="S66" i="107" s="1"/>
  <c r="R10" i="103"/>
  <c r="R46" i="103" s="1"/>
  <c r="R58" i="103" s="1"/>
  <c r="P183" i="108"/>
  <c r="BB184" i="108" s="1"/>
  <c r="BB157" i="108"/>
  <c r="P210" i="108"/>
  <c r="P102" i="104"/>
  <c r="P135" i="104" s="1"/>
  <c r="P168" i="104"/>
  <c r="P182" i="104" s="1"/>
  <c r="P267" i="104" s="1"/>
  <c r="BF264" i="108" l="1"/>
  <c r="M52" i="107"/>
  <c r="M56" i="107" s="1"/>
  <c r="M67" i="107" s="1"/>
  <c r="L52" i="107"/>
  <c r="L56" i="107" s="1"/>
  <c r="BF107" i="108"/>
  <c r="BF58" i="108"/>
  <c r="BD281" i="108"/>
  <c r="K32" i="105" s="1"/>
  <c r="K55" i="105" s="1"/>
  <c r="O24" i="107"/>
  <c r="J31" i="105" s="1"/>
  <c r="J39" i="105" s="1"/>
  <c r="J40" i="105" s="1"/>
  <c r="J52" i="105" s="1"/>
  <c r="N33" i="95"/>
  <c r="N30" i="95" s="1"/>
  <c r="N56" i="95" s="1"/>
  <c r="N65" i="95" s="1"/>
  <c r="N37" i="113"/>
  <c r="N33" i="113" s="1"/>
  <c r="N55" i="113" s="1"/>
  <c r="N59" i="113" s="1"/>
  <c r="N68" i="113" s="1"/>
  <c r="BE272" i="108"/>
  <c r="BE268" i="108" s="1"/>
  <c r="Q28" i="107" s="1"/>
  <c r="AU86" i="108"/>
  <c r="M56" i="105"/>
  <c r="Q54" i="95"/>
  <c r="Q57" i="113"/>
  <c r="BG246" i="108"/>
  <c r="BG11" i="108"/>
  <c r="AU12" i="108"/>
  <c r="BG274" i="108"/>
  <c r="AU116" i="108"/>
  <c r="H60" i="105"/>
  <c r="BG185" i="108"/>
  <c r="AU186" i="108"/>
  <c r="R43" i="95"/>
  <c r="S43" i="95" s="1"/>
  <c r="T43" i="95" s="1"/>
  <c r="R44" i="113"/>
  <c r="S44" i="113" s="1"/>
  <c r="T44" i="113" s="1"/>
  <c r="S36" i="107"/>
  <c r="F38" i="107"/>
  <c r="G38" i="107" s="1"/>
  <c r="M33" i="95"/>
  <c r="M30" i="95" s="1"/>
  <c r="M56" i="95" s="1"/>
  <c r="M65" i="95" s="1"/>
  <c r="M37" i="113"/>
  <c r="J60" i="105"/>
  <c r="BF248" i="108"/>
  <c r="BF285" i="108"/>
  <c r="BF259" i="108"/>
  <c r="BF183" i="108"/>
  <c r="BG284" i="108"/>
  <c r="M22" i="113"/>
  <c r="M29" i="113" s="1"/>
  <c r="BG254" i="108"/>
  <c r="BG282" i="108" s="1"/>
  <c r="N33" i="105" s="1"/>
  <c r="N56" i="105" s="1"/>
  <c r="AU37" i="108"/>
  <c r="BG210" i="108"/>
  <c r="BG271" i="108"/>
  <c r="S60" i="107"/>
  <c r="N44" i="105"/>
  <c r="G278" i="104"/>
  <c r="BE286" i="108"/>
  <c r="O42" i="113"/>
  <c r="O41" i="113" s="1"/>
  <c r="O34" i="95"/>
  <c r="R38" i="113"/>
  <c r="S38" i="113" s="1"/>
  <c r="T38" i="113" s="1"/>
  <c r="R40" i="95"/>
  <c r="S30" i="107"/>
  <c r="F32" i="107"/>
  <c r="G32" i="107" s="1"/>
  <c r="BE260" i="108"/>
  <c r="Q38" i="95"/>
  <c r="N23" i="105"/>
  <c r="K33" i="105"/>
  <c r="K56" i="105" s="1"/>
  <c r="R49" i="95"/>
  <c r="S49" i="95" s="1"/>
  <c r="T49" i="95" s="1"/>
  <c r="R50" i="113"/>
  <c r="S50" i="113" s="1"/>
  <c r="T50" i="113" s="1"/>
  <c r="N42" i="105"/>
  <c r="S54" i="107"/>
  <c r="G269" i="104"/>
  <c r="J68" i="107"/>
  <c r="J69" i="107" s="1"/>
  <c r="E53" i="105"/>
  <c r="Q35" i="113"/>
  <c r="Q28" i="95"/>
  <c r="Q26" i="95" s="1"/>
  <c r="BG270" i="108"/>
  <c r="BG107" i="108"/>
  <c r="AU109" i="108"/>
  <c r="BD256" i="108"/>
  <c r="BF271" i="108"/>
  <c r="BF210" i="108"/>
  <c r="I31" i="105"/>
  <c r="I39" i="105" s="1"/>
  <c r="I40" i="105" s="1"/>
  <c r="I52" i="105" s="1"/>
  <c r="N49" i="107"/>
  <c r="I60" i="105"/>
  <c r="BG290" i="108"/>
  <c r="BG58" i="108"/>
  <c r="BG258" i="108"/>
  <c r="AU60" i="108"/>
  <c r="R30" i="107"/>
  <c r="BG262" i="108"/>
  <c r="AU67" i="108"/>
  <c r="R28" i="95"/>
  <c r="R26" i="95" s="1"/>
  <c r="R35" i="113"/>
  <c r="F34" i="107"/>
  <c r="G34" i="107" s="1"/>
  <c r="R44" i="95"/>
  <c r="S44" i="95" s="1"/>
  <c r="T44" i="95" s="1"/>
  <c r="R45" i="113"/>
  <c r="S45" i="113" s="1"/>
  <c r="T45" i="113" s="1"/>
  <c r="F39" i="107"/>
  <c r="G39" i="107" s="1"/>
  <c r="T25" i="113"/>
  <c r="R52" i="95"/>
  <c r="S52" i="95" s="1"/>
  <c r="T52" i="95" s="1"/>
  <c r="R53" i="113"/>
  <c r="S53" i="113" s="1"/>
  <c r="T53" i="113" s="1"/>
  <c r="F47" i="107"/>
  <c r="G47" i="107" s="1"/>
  <c r="AU161" i="108"/>
  <c r="BG158" i="108"/>
  <c r="AU212" i="108"/>
  <c r="BG287" i="108"/>
  <c r="Q59" i="95"/>
  <c r="Q62" i="113"/>
  <c r="M57" i="105"/>
  <c r="K31" i="113"/>
  <c r="K55" i="113"/>
  <c r="K59" i="113" s="1"/>
  <c r="K68" i="113" s="1"/>
  <c r="K143" i="113" s="1"/>
  <c r="L41" i="113"/>
  <c r="S183" i="104"/>
  <c r="R46" i="95"/>
  <c r="S46" i="95" s="1"/>
  <c r="T46" i="95" s="1"/>
  <c r="R47" i="113"/>
  <c r="S47" i="113" s="1"/>
  <c r="T47" i="113" s="1"/>
  <c r="F41" i="107"/>
  <c r="G41" i="107" s="1"/>
  <c r="BE244" i="108"/>
  <c r="BF276" i="108"/>
  <c r="BF288" i="108"/>
  <c r="K56" i="95"/>
  <c r="K65" i="95" s="1"/>
  <c r="O26" i="113"/>
  <c r="O22" i="113" s="1"/>
  <c r="O29" i="113" s="1"/>
  <c r="O32" i="95"/>
  <c r="L30" i="95"/>
  <c r="L56" i="95" s="1"/>
  <c r="L65" i="95" s="1"/>
  <c r="BC157" i="108"/>
  <c r="Q210" i="108"/>
  <c r="Q183" i="108"/>
  <c r="BC184" i="108" s="1"/>
  <c r="R85" i="108"/>
  <c r="R107" i="108"/>
  <c r="BD108" i="108" s="1"/>
  <c r="R66" i="108"/>
  <c r="BD59" i="108"/>
  <c r="R115" i="108"/>
  <c r="R134" i="108"/>
  <c r="R156" i="108"/>
  <c r="E15" i="105"/>
  <c r="J16" i="107"/>
  <c r="Q22" i="95"/>
  <c r="Q63" i="95"/>
  <c r="T11" i="108"/>
  <c r="R55" i="104"/>
  <c r="R69" i="104" s="1"/>
  <c r="Q102" i="104"/>
  <c r="Q135" i="104" s="1"/>
  <c r="Q168" i="104"/>
  <c r="Q182" i="104" s="1"/>
  <c r="Q267" i="104" s="1"/>
  <c r="BB211" i="108"/>
  <c r="P280" i="108"/>
  <c r="R22" i="95"/>
  <c r="R63" i="95"/>
  <c r="U11" i="108"/>
  <c r="S55" i="104"/>
  <c r="S69" i="104" s="1"/>
  <c r="S36" i="108"/>
  <c r="S58" i="108" s="1"/>
  <c r="BE10" i="108"/>
  <c r="M68" i="107" l="1"/>
  <c r="M69" i="107" s="1"/>
  <c r="H53" i="105"/>
  <c r="N52" i="107"/>
  <c r="N56" i="107" s="1"/>
  <c r="N67" i="107" s="1"/>
  <c r="N31" i="113"/>
  <c r="O49" i="107"/>
  <c r="BF260" i="108"/>
  <c r="AU107" i="108"/>
  <c r="BH282" i="108"/>
  <c r="M6" i="108" s="1"/>
  <c r="S35" i="113"/>
  <c r="T35" i="113" s="1"/>
  <c r="S26" i="95"/>
  <c r="T26" i="95" s="1"/>
  <c r="L31" i="113"/>
  <c r="L55" i="113"/>
  <c r="L59" i="113" s="1"/>
  <c r="L68" i="113" s="1"/>
  <c r="L143" i="113" s="1"/>
  <c r="P42" i="113"/>
  <c r="P41" i="113" s="1"/>
  <c r="P34" i="95"/>
  <c r="J70" i="107"/>
  <c r="K70" i="107" s="1"/>
  <c r="R59" i="95"/>
  <c r="S59" i="95" s="1"/>
  <c r="T59" i="95" s="1"/>
  <c r="R62" i="113"/>
  <c r="S62" i="113" s="1"/>
  <c r="T62" i="113" s="1"/>
  <c r="N57" i="105"/>
  <c r="F60" i="107"/>
  <c r="M33" i="113"/>
  <c r="M31" i="113" s="1"/>
  <c r="BG156" i="108"/>
  <c r="AU156" i="108" s="1"/>
  <c r="BG247" i="108"/>
  <c r="BG248" i="108" s="1"/>
  <c r="AU158" i="108"/>
  <c r="BG264" i="108"/>
  <c r="P27" i="107"/>
  <c r="BG272" i="108"/>
  <c r="R57" i="113"/>
  <c r="S57" i="113" s="1"/>
  <c r="T57" i="113" s="1"/>
  <c r="R54" i="95"/>
  <c r="S54" i="95" s="1"/>
  <c r="T54" i="95" s="1"/>
  <c r="F54" i="107"/>
  <c r="G54" i="107" s="1"/>
  <c r="F30" i="107"/>
  <c r="G30" i="107" s="1"/>
  <c r="BG291" i="108"/>
  <c r="BF244" i="108"/>
  <c r="R26" i="107" s="1"/>
  <c r="F36" i="107"/>
  <c r="BG259" i="108"/>
  <c r="BG183" i="108"/>
  <c r="AU185" i="108"/>
  <c r="BG285" i="108"/>
  <c r="Q26" i="107"/>
  <c r="N29" i="105"/>
  <c r="G185" i="104"/>
  <c r="K141" i="95"/>
  <c r="L141" i="95" s="1"/>
  <c r="M141" i="95" s="1"/>
  <c r="N141" i="95" s="1"/>
  <c r="L67" i="107"/>
  <c r="BE256" i="108"/>
  <c r="Q27" i="107" s="1"/>
  <c r="R38" i="95"/>
  <c r="S38" i="95" s="1"/>
  <c r="S40" i="95"/>
  <c r="T40" i="95" s="1"/>
  <c r="BF272" i="108"/>
  <c r="BG276" i="108"/>
  <c r="BG288" i="108"/>
  <c r="BF286" i="108"/>
  <c r="S28" i="95"/>
  <c r="T28" i="95" s="1"/>
  <c r="AU58" i="108"/>
  <c r="I69" i="113"/>
  <c r="I66" i="95"/>
  <c r="AU210" i="108"/>
  <c r="L66" i="95"/>
  <c r="L67" i="95" s="1"/>
  <c r="BE281" i="108"/>
  <c r="AU11" i="108"/>
  <c r="K59" i="105"/>
  <c r="K61" i="105" s="1"/>
  <c r="S102" i="104"/>
  <c r="S135" i="104" s="1"/>
  <c r="S168" i="104"/>
  <c r="S182" i="104" s="1"/>
  <c r="S267" i="104" s="1"/>
  <c r="R168" i="104"/>
  <c r="R182" i="104" s="1"/>
  <c r="R267" i="104" s="1"/>
  <c r="R102" i="104"/>
  <c r="R135" i="104" s="1"/>
  <c r="E16" i="105"/>
  <c r="S134" i="108"/>
  <c r="S115" i="108"/>
  <c r="S156" i="108"/>
  <c r="S107" i="108"/>
  <c r="BE108" i="108" s="1"/>
  <c r="S66" i="108"/>
  <c r="S85" i="108"/>
  <c r="BE59" i="108"/>
  <c r="BG10" i="108"/>
  <c r="U36" i="108"/>
  <c r="U58" i="108" s="1"/>
  <c r="T36" i="108"/>
  <c r="T58" i="108" s="1"/>
  <c r="BF10" i="108"/>
  <c r="R183" i="108"/>
  <c r="BD184" i="108" s="1"/>
  <c r="BD157" i="108"/>
  <c r="R210" i="108"/>
  <c r="BC211" i="108"/>
  <c r="Q280" i="108"/>
  <c r="L69" i="113" l="1"/>
  <c r="L70" i="113" s="1"/>
  <c r="N68" i="107"/>
  <c r="M66" i="95" s="1"/>
  <c r="M67" i="95" s="1"/>
  <c r="O52" i="107"/>
  <c r="O56" i="107" s="1"/>
  <c r="O67" i="107" s="1"/>
  <c r="J53" i="105" s="1"/>
  <c r="I53" i="105"/>
  <c r="BF281" i="108"/>
  <c r="M32" i="105" s="1"/>
  <c r="M55" i="105" s="1"/>
  <c r="BF256" i="108"/>
  <c r="R27" i="107" s="1"/>
  <c r="Q33" i="95" s="1"/>
  <c r="BG260" i="108"/>
  <c r="BG281" i="108" s="1"/>
  <c r="N32" i="105" s="1"/>
  <c r="N55" i="105" s="1"/>
  <c r="M55" i="113"/>
  <c r="M59" i="113" s="1"/>
  <c r="M68" i="113" s="1"/>
  <c r="M143" i="113" s="1"/>
  <c r="N143" i="113" s="1"/>
  <c r="BG244" i="108"/>
  <c r="K60" i="105"/>
  <c r="I70" i="113"/>
  <c r="P33" i="95"/>
  <c r="P37" i="113"/>
  <c r="P33" i="113" s="1"/>
  <c r="P31" i="113" s="1"/>
  <c r="Q24" i="107"/>
  <c r="P26" i="113"/>
  <c r="P32" i="95"/>
  <c r="G36" i="107"/>
  <c r="BG268" i="108"/>
  <c r="S28" i="107" s="1"/>
  <c r="G60" i="107"/>
  <c r="Q26" i="113"/>
  <c r="Q22" i="113" s="1"/>
  <c r="Q29" i="113" s="1"/>
  <c r="Q32" i="95"/>
  <c r="L32" i="105"/>
  <c r="L55" i="105" s="1"/>
  <c r="BF268" i="108"/>
  <c r="T38" i="95"/>
  <c r="O33" i="95"/>
  <c r="O37" i="113"/>
  <c r="P24" i="107"/>
  <c r="BG286" i="108"/>
  <c r="I67" i="95"/>
  <c r="L68" i="107"/>
  <c r="G53" i="105"/>
  <c r="BD211" i="108"/>
  <c r="R280" i="108"/>
  <c r="U107" i="108"/>
  <c r="BG108" i="108" s="1"/>
  <c r="U66" i="108"/>
  <c r="U85" i="108"/>
  <c r="BG59" i="108"/>
  <c r="U134" i="108"/>
  <c r="U115" i="108"/>
  <c r="U156" i="108"/>
  <c r="BE157" i="108"/>
  <c r="S210" i="108"/>
  <c r="S183" i="108"/>
  <c r="BE184" i="108" s="1"/>
  <c r="J17" i="107"/>
  <c r="E17" i="105"/>
  <c r="T85" i="108"/>
  <c r="T107" i="108"/>
  <c r="BF108" i="108" s="1"/>
  <c r="T66" i="108"/>
  <c r="BF59" i="108"/>
  <c r="T115" i="108"/>
  <c r="T134" i="108"/>
  <c r="T156" i="108"/>
  <c r="N69" i="107" l="1"/>
  <c r="M69" i="113"/>
  <c r="O68" i="107"/>
  <c r="O69" i="107" s="1"/>
  <c r="M59" i="105"/>
  <c r="Q37" i="113"/>
  <c r="Q33" i="113" s="1"/>
  <c r="BG256" i="108"/>
  <c r="S27" i="107" s="1"/>
  <c r="F27" i="107" s="1"/>
  <c r="G27" i="107" s="1"/>
  <c r="BH281" i="108"/>
  <c r="I6" i="108" s="1"/>
  <c r="T6" i="108" s="1"/>
  <c r="M70" i="113"/>
  <c r="S26" i="107"/>
  <c r="BH244" i="108"/>
  <c r="K66" i="95"/>
  <c r="K69" i="113"/>
  <c r="P30" i="95"/>
  <c r="P56" i="95" s="1"/>
  <c r="P65" i="95" s="1"/>
  <c r="O33" i="113"/>
  <c r="R28" i="107"/>
  <c r="BH268" i="108"/>
  <c r="R42" i="113"/>
  <c r="R41" i="113" s="1"/>
  <c r="R34" i="95"/>
  <c r="P22" i="113"/>
  <c r="P29" i="113" s="1"/>
  <c r="P55" i="113" s="1"/>
  <c r="P59" i="113" s="1"/>
  <c r="P68" i="113" s="1"/>
  <c r="L69" i="107"/>
  <c r="K31" i="105"/>
  <c r="K39" i="105" s="1"/>
  <c r="K40" i="105" s="1"/>
  <c r="K52" i="105" s="1"/>
  <c r="P49" i="107"/>
  <c r="O30" i="95"/>
  <c r="L59" i="105"/>
  <c r="L61" i="105" s="1"/>
  <c r="N59" i="105"/>
  <c r="N61" i="105" s="1"/>
  <c r="Q49" i="107"/>
  <c r="L31" i="105"/>
  <c r="L39" i="105" s="1"/>
  <c r="L40" i="105" s="1"/>
  <c r="L52" i="105" s="1"/>
  <c r="J18" i="107"/>
  <c r="F12" i="105"/>
  <c r="S280" i="108"/>
  <c r="BE211" i="108"/>
  <c r="U210" i="108"/>
  <c r="U183" i="108"/>
  <c r="BG184" i="108" s="1"/>
  <c r="BG157" i="108"/>
  <c r="T210" i="108"/>
  <c r="T183" i="108"/>
  <c r="BF184" i="108" s="1"/>
  <c r="BF157" i="108"/>
  <c r="M60" i="105" l="1"/>
  <c r="M61" i="105"/>
  <c r="Q52" i="107"/>
  <c r="Q56" i="107" s="1"/>
  <c r="Q67" i="107" s="1"/>
  <c r="P52" i="107"/>
  <c r="P56" i="107" s="1"/>
  <c r="N69" i="113"/>
  <c r="N70" i="113" s="1"/>
  <c r="N66" i="95"/>
  <c r="N67" i="95" s="1"/>
  <c r="BH256" i="108"/>
  <c r="R33" i="95"/>
  <c r="S33" i="95" s="1"/>
  <c r="T33" i="95" s="1"/>
  <c r="S24" i="107"/>
  <c r="N31" i="105" s="1"/>
  <c r="N39" i="105" s="1"/>
  <c r="N40" i="105" s="1"/>
  <c r="N52" i="105" s="1"/>
  <c r="R37" i="113"/>
  <c r="R33" i="113" s="1"/>
  <c r="R31" i="113" s="1"/>
  <c r="O31" i="113"/>
  <c r="O55" i="113"/>
  <c r="O59" i="113" s="1"/>
  <c r="O68" i="113" s="1"/>
  <c r="K67" i="95"/>
  <c r="N60" i="105"/>
  <c r="O56" i="95"/>
  <c r="O65" i="95" s="1"/>
  <c r="L60" i="105"/>
  <c r="O59" i="105"/>
  <c r="L70" i="107"/>
  <c r="M70" i="107" s="1"/>
  <c r="N70" i="107" s="1"/>
  <c r="O70" i="107" s="1"/>
  <c r="Q34" i="95"/>
  <c r="Q30" i="95" s="1"/>
  <c r="Q56" i="95" s="1"/>
  <c r="Q65" i="95" s="1"/>
  <c r="Q42" i="113"/>
  <c r="F28" i="107"/>
  <c r="G28" i="107" s="1"/>
  <c r="R24" i="107"/>
  <c r="R32" i="95"/>
  <c r="R26" i="113"/>
  <c r="F26" i="107"/>
  <c r="G26" i="107" s="1"/>
  <c r="K70" i="113"/>
  <c r="BG211" i="108"/>
  <c r="U280" i="108"/>
  <c r="BF211" i="108"/>
  <c r="T280" i="108"/>
  <c r="F15" i="105"/>
  <c r="K16" i="107"/>
  <c r="Q68" i="107" l="1"/>
  <c r="Q69" i="107" s="1"/>
  <c r="L53" i="105"/>
  <c r="S37" i="113"/>
  <c r="S33" i="113" s="1"/>
  <c r="S49" i="107"/>
  <c r="S34" i="95"/>
  <c r="T34" i="95" s="1"/>
  <c r="O141" i="95"/>
  <c r="P141" i="95" s="1"/>
  <c r="Q141" i="95" s="1"/>
  <c r="O143" i="113"/>
  <c r="P143" i="113" s="1"/>
  <c r="Q41" i="113"/>
  <c r="S42" i="113"/>
  <c r="P67" i="107"/>
  <c r="R22" i="113"/>
  <c r="R29" i="113" s="1"/>
  <c r="R55" i="113" s="1"/>
  <c r="R59" i="113" s="1"/>
  <c r="R68" i="113" s="1"/>
  <c r="S26" i="113"/>
  <c r="O61" i="105"/>
  <c r="R30" i="95"/>
  <c r="R56" i="95" s="1"/>
  <c r="R65" i="95" s="1"/>
  <c r="S65" i="95" s="1"/>
  <c r="S32" i="95"/>
  <c r="T32" i="95" s="1"/>
  <c r="M31" i="105"/>
  <c r="M39" i="105" s="1"/>
  <c r="M40" i="105" s="1"/>
  <c r="M52" i="105" s="1"/>
  <c r="R49" i="107"/>
  <c r="F24" i="107"/>
  <c r="F16" i="105"/>
  <c r="P66" i="95" l="1"/>
  <c r="P67" i="95" s="1"/>
  <c r="T37" i="113"/>
  <c r="S52" i="107"/>
  <c r="S56" i="107" s="1"/>
  <c r="S67" i="107" s="1"/>
  <c r="S68" i="107" s="1"/>
  <c r="S69" i="107" s="1"/>
  <c r="R52" i="107"/>
  <c r="R56" i="107" s="1"/>
  <c r="P69" i="113"/>
  <c r="P70" i="113" s="1"/>
  <c r="S30" i="95"/>
  <c r="T30" i="95" s="1"/>
  <c r="R141" i="95"/>
  <c r="S141" i="95" s="1"/>
  <c r="T65" i="95"/>
  <c r="T26" i="113"/>
  <c r="S22" i="113"/>
  <c r="S31" i="113"/>
  <c r="T31" i="113" s="1"/>
  <c r="T33" i="113"/>
  <c r="T42" i="113"/>
  <c r="S41" i="113"/>
  <c r="T41" i="113" s="1"/>
  <c r="G24" i="107"/>
  <c r="F49" i="107"/>
  <c r="Q55" i="113"/>
  <c r="Q59" i="113" s="1"/>
  <c r="Q68" i="113" s="1"/>
  <c r="Q143" i="113" s="1"/>
  <c r="R143" i="113" s="1"/>
  <c r="Q31" i="113"/>
  <c r="K53" i="105"/>
  <c r="P68" i="107"/>
  <c r="P69" i="107" s="1"/>
  <c r="K17" i="107"/>
  <c r="F17" i="105"/>
  <c r="R66" i="95" l="1"/>
  <c r="R67" i="95" s="1"/>
  <c r="N53" i="105"/>
  <c r="F52" i="107"/>
  <c r="G52" i="107" s="1"/>
  <c r="R69" i="113"/>
  <c r="R70" i="113" s="1"/>
  <c r="S56" i="95"/>
  <c r="T56" i="95" s="1"/>
  <c r="P70" i="107"/>
  <c r="Q70" i="107" s="1"/>
  <c r="O69" i="113"/>
  <c r="O66" i="95"/>
  <c r="R67" i="107"/>
  <c r="F56" i="107"/>
  <c r="G56" i="107" s="1"/>
  <c r="T22" i="113"/>
  <c r="S29" i="113"/>
  <c r="J6" i="104"/>
  <c r="G49" i="107"/>
  <c r="G12" i="105"/>
  <c r="K18" i="107"/>
  <c r="M6" i="104" l="1"/>
  <c r="O67" i="95"/>
  <c r="O70" i="113"/>
  <c r="M53" i="105"/>
  <c r="R68" i="107"/>
  <c r="F67" i="107"/>
  <c r="S55" i="113"/>
  <c r="T29" i="113"/>
  <c r="L16" i="107"/>
  <c r="G15" i="105"/>
  <c r="Q66" i="95" l="1"/>
  <c r="Q69" i="113"/>
  <c r="F68" i="107"/>
  <c r="G68" i="107" s="1"/>
  <c r="P6" i="104"/>
  <c r="Q6" i="104"/>
  <c r="G67" i="107"/>
  <c r="R69" i="107"/>
  <c r="T55" i="113"/>
  <c r="S59" i="113"/>
  <c r="G16" i="105"/>
  <c r="S68" i="113" l="1"/>
  <c r="T59" i="113"/>
  <c r="Q67" i="95"/>
  <c r="S67" i="95" s="1"/>
  <c r="T67" i="95" s="1"/>
  <c r="S66" i="95"/>
  <c r="T66" i="95" s="1"/>
  <c r="F69" i="107"/>
  <c r="G69" i="107" s="1"/>
  <c r="R70" i="107"/>
  <c r="S70" i="107" s="1"/>
  <c r="Q70" i="113"/>
  <c r="S70" i="113" s="1"/>
  <c r="S69" i="113"/>
  <c r="T69" i="113" s="1"/>
  <c r="L17" i="107"/>
  <c r="G17" i="105"/>
  <c r="T70" i="113" l="1"/>
  <c r="E70" i="113"/>
  <c r="S143" i="113"/>
  <c r="T68" i="113"/>
  <c r="L18" i="107"/>
  <c r="H12" i="105"/>
  <c r="M16" i="107" l="1"/>
  <c r="H15" i="105"/>
  <c r="H16" i="105" s="1"/>
  <c r="M17" i="107" s="1"/>
  <c r="H17" i="105" l="1"/>
  <c r="M18" i="107" s="1"/>
  <c r="I12" i="105" l="1"/>
  <c r="I15" i="105" s="1"/>
  <c r="I16" i="105" s="1"/>
  <c r="N17" i="107" s="1"/>
  <c r="I17" i="105" l="1"/>
  <c r="N18" i="107" s="1"/>
  <c r="N16" i="107"/>
  <c r="J12" i="105" l="1"/>
  <c r="O16" i="107" s="1"/>
  <c r="J15" i="105" l="1"/>
  <c r="J16" i="105" s="1"/>
  <c r="O17" i="107" s="1"/>
  <c r="J17" i="105" l="1"/>
  <c r="K12" i="105" s="1"/>
  <c r="K15" i="105" s="1"/>
  <c r="K16" i="105" s="1"/>
  <c r="P17" i="107" s="1"/>
  <c r="P16" i="107" l="1"/>
  <c r="O18" i="107"/>
  <c r="K17" i="105"/>
  <c r="L12" i="105" s="1"/>
  <c r="P18" i="107" l="1"/>
  <c r="L15" i="105"/>
  <c r="L16" i="105" s="1"/>
  <c r="Q17" i="107" s="1"/>
  <c r="Q16" i="107"/>
  <c r="L17" i="105" l="1"/>
  <c r="M12" i="105" s="1"/>
  <c r="Q18" i="107" l="1"/>
  <c r="M15" i="105"/>
  <c r="M16" i="105" s="1"/>
  <c r="R17" i="107" s="1"/>
  <c r="R16" i="107"/>
  <c r="M17" i="105" l="1"/>
  <c r="R18" i="107" l="1"/>
  <c r="N12" i="105"/>
  <c r="N15" i="105" l="1"/>
  <c r="S16" i="107"/>
  <c r="N16" i="105" l="1"/>
  <c r="O15" i="105"/>
  <c r="S17" i="107" l="1"/>
  <c r="F17" i="107" s="1"/>
  <c r="G17" i="107" s="1"/>
  <c r="O16" i="105"/>
  <c r="N17" i="105"/>
  <c r="S18" i="107" s="1"/>
  <c r="F18" i="107" s="1"/>
</calcChain>
</file>

<file path=xl/comments1.xml><?xml version="1.0" encoding="utf-8"?>
<comments xmlns="http://schemas.openxmlformats.org/spreadsheetml/2006/main">
  <authors>
    <author>Autor</author>
  </authors>
  <commentList>
    <comment ref="B23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51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62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28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59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78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108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141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173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188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203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210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217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224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231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238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251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258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272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281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290" authorId="0">
      <text>
        <r>
          <rPr>
            <sz val="12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</commentList>
</comments>
</file>

<file path=xl/comments3.xml><?xml version="1.0" encoding="utf-8"?>
<comments xmlns="http://schemas.openxmlformats.org/spreadsheetml/2006/main">
  <authors>
    <author>Anton M Dunyo Esteve</author>
    <author>Autor</author>
  </authors>
  <commentList>
    <comment ref="E11" authorId="0">
      <text>
        <r>
          <rPr>
            <b/>
            <sz val="8"/>
            <color indexed="81"/>
            <rFont val="Tahoma"/>
            <family val="2"/>
          </rPr>
          <t>Pon aquí la denominación del empleo:</t>
        </r>
        <r>
          <rPr>
            <sz val="9"/>
            <color indexed="81"/>
            <rFont val="Tahoma"/>
            <family val="2"/>
          </rPr>
          <t xml:space="preserve">
 Director, administrativo, mozo, etc.</t>
        </r>
      </text>
    </comment>
    <comment ref="H11" authorId="0">
      <text>
        <r>
          <rPr>
            <b/>
            <sz val="8"/>
            <color indexed="81"/>
            <rFont val="Tahoma"/>
            <family val="2"/>
          </rPr>
          <t>Pon aquí:
salario bruto mensual =</t>
        </r>
        <r>
          <rPr>
            <sz val="8"/>
            <color indexed="81"/>
            <rFont val="Tahoma"/>
            <family val="2"/>
          </rPr>
          <t xml:space="preserve"> sueldo de un mes sin descontar 
nada y sin sumar los costes a cargo de la empresa.</t>
        </r>
      </text>
    </comment>
    <comment ref="I11" authorId="1">
      <text>
        <r>
          <rPr>
            <sz val="8"/>
            <color indexed="81"/>
            <rFont val="Tahoma"/>
            <family val="2"/>
          </rPr>
          <t>Indica aquí en % el</t>
        </r>
        <r>
          <rPr>
            <b/>
            <sz val="8"/>
            <color indexed="81"/>
            <rFont val="Tahoma"/>
            <family val="2"/>
          </rPr>
          <t xml:space="preserve"> coste adicional que 
tendrá la empresa por seguros sociales o similares.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Ten en cuenta:</t>
        </r>
        <r>
          <rPr>
            <sz val="8"/>
            <color indexed="81"/>
            <rFont val="Tahoma"/>
            <family val="2"/>
          </rPr>
          <t xml:space="preserve">
Es UN COSTE ADICIONAL PARA LA EMPRESA
Es un %que se calculará sobre el salario bruto
Si en tu país no hay, no pongas nada.</t>
        </r>
      </text>
    </comment>
    <comment ref="B15" authorId="1">
      <text>
        <r>
          <rPr>
            <sz val="9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B22" authorId="1">
      <text>
        <r>
          <rPr>
            <sz val="9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E36" authorId="0">
      <text>
        <r>
          <rPr>
            <b/>
            <sz val="8"/>
            <color indexed="81"/>
            <rFont val="Tahoma"/>
            <family val="2"/>
          </rPr>
          <t>Pon aquí la denominación del empleo:</t>
        </r>
        <r>
          <rPr>
            <sz val="9"/>
            <color indexed="81"/>
            <rFont val="Tahoma"/>
            <family val="2"/>
          </rPr>
          <t xml:space="preserve">
 Director, administrativo, mozo, etc.</t>
        </r>
      </text>
    </comment>
    <comment ref="H36" authorId="0">
      <text>
        <r>
          <rPr>
            <b/>
            <sz val="8"/>
            <color indexed="81"/>
            <rFont val="Tahoma"/>
            <family val="2"/>
          </rPr>
          <t>Pon aquí:
salario bruto mensual =</t>
        </r>
        <r>
          <rPr>
            <sz val="8"/>
            <color indexed="81"/>
            <rFont val="Tahoma"/>
            <family val="2"/>
          </rPr>
          <t xml:space="preserve"> sueldo de un mes sin descontar 
nada y sin sumar los costes a cargo de la empresa.</t>
        </r>
      </text>
    </comment>
    <comment ref="I36" authorId="1">
      <text>
        <r>
          <rPr>
            <sz val="8"/>
            <color indexed="81"/>
            <rFont val="Tahoma"/>
            <family val="2"/>
          </rPr>
          <t>Indica aquí en % el</t>
        </r>
        <r>
          <rPr>
            <b/>
            <sz val="8"/>
            <color indexed="81"/>
            <rFont val="Tahoma"/>
            <family val="2"/>
          </rPr>
          <t xml:space="preserve"> coste adicional que 
tendrá la empresa por seguros sociales o similares.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Ten en cuenta:</t>
        </r>
        <r>
          <rPr>
            <sz val="8"/>
            <color indexed="81"/>
            <rFont val="Tahoma"/>
            <family val="2"/>
          </rPr>
          <t xml:space="preserve">
Es UN COSTE ADICIONAL PARA LA EMPRESA
Es un %que se calculará sobre el salario bruto
Si en tu país no hay, no pongas nada.</t>
        </r>
      </text>
    </comment>
    <comment ref="B40" authorId="1">
      <text>
        <r>
          <rPr>
            <sz val="9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E58" authorId="0">
      <text>
        <r>
          <rPr>
            <b/>
            <sz val="8"/>
            <color indexed="81"/>
            <rFont val="Tahoma"/>
            <family val="2"/>
          </rPr>
          <t>Pon aquí la denominación del empleo:</t>
        </r>
        <r>
          <rPr>
            <sz val="9"/>
            <color indexed="81"/>
            <rFont val="Tahoma"/>
            <family val="2"/>
          </rPr>
          <t xml:space="preserve">
 Director, administrativo, mozo, etc.</t>
        </r>
      </text>
    </comment>
    <comment ref="H58" authorId="0">
      <text>
        <r>
          <rPr>
            <b/>
            <sz val="8"/>
            <color indexed="81"/>
            <rFont val="Tahoma"/>
            <family val="2"/>
          </rPr>
          <t>Pon aquí:
salario bruto mensual =</t>
        </r>
        <r>
          <rPr>
            <sz val="8"/>
            <color indexed="81"/>
            <rFont val="Tahoma"/>
            <family val="2"/>
          </rPr>
          <t xml:space="preserve"> sueldo de un mes sin descontar 
nada y sin sumar los costes a cargo de la empresa.</t>
        </r>
      </text>
    </comment>
    <comment ref="I58" authorId="1">
      <text>
        <r>
          <rPr>
            <sz val="8"/>
            <color indexed="81"/>
            <rFont val="Tahoma"/>
            <family val="2"/>
          </rPr>
          <t>Indica aquí en % el</t>
        </r>
        <r>
          <rPr>
            <b/>
            <sz val="8"/>
            <color indexed="81"/>
            <rFont val="Tahoma"/>
            <family val="2"/>
          </rPr>
          <t xml:space="preserve"> coste adicional que 
tendrá la empresa por seguros sociales o similares.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Ten en cuenta:</t>
        </r>
        <r>
          <rPr>
            <sz val="8"/>
            <color indexed="81"/>
            <rFont val="Tahoma"/>
            <family val="2"/>
          </rPr>
          <t xml:space="preserve">
Es UN COSTE ADICIONAL PARA LA EMPRESA
Es un %que se calculará sobre el salario bruto
Si en tu país no hay, no pongas nada.</t>
        </r>
      </text>
    </comment>
    <comment ref="E66" authorId="0">
      <text>
        <r>
          <rPr>
            <b/>
            <sz val="8"/>
            <color indexed="81"/>
            <rFont val="Tahoma"/>
            <family val="2"/>
          </rPr>
          <t>Pon aquí la denominación del empleo:</t>
        </r>
        <r>
          <rPr>
            <sz val="9"/>
            <color indexed="81"/>
            <rFont val="Tahoma"/>
            <family val="2"/>
          </rPr>
          <t xml:space="preserve">
 Director, administrativo, mozo, etc.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Pon aquí:
salario bruto mensual =</t>
        </r>
        <r>
          <rPr>
            <sz val="8"/>
            <color indexed="81"/>
            <rFont val="Tahoma"/>
            <family val="2"/>
          </rPr>
          <t xml:space="preserve"> sueldo de un mes sin descontar 
nada y sin sumar los costes a cargo de la empresa.</t>
        </r>
      </text>
    </comment>
    <comment ref="I66" authorId="1">
      <text>
        <r>
          <rPr>
            <sz val="8"/>
            <color indexed="81"/>
            <rFont val="Tahoma"/>
            <family val="2"/>
          </rPr>
          <t>Indica aquí en % el</t>
        </r>
        <r>
          <rPr>
            <b/>
            <sz val="8"/>
            <color indexed="81"/>
            <rFont val="Tahoma"/>
            <family val="2"/>
          </rPr>
          <t xml:space="preserve"> coste adicional que 
tendrá la empresa por seguros sociales o similares.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Ten en cuenta:</t>
        </r>
        <r>
          <rPr>
            <sz val="8"/>
            <color indexed="81"/>
            <rFont val="Tahoma"/>
            <family val="2"/>
          </rPr>
          <t xml:space="preserve">
Es UN COSTE ADICIONAL PARA LA EMPRESA
Es un %que se calculará sobre el salario bruto
Si en tu país no hay, no pongas nada.</t>
        </r>
      </text>
    </comment>
    <comment ref="B70" authorId="1">
      <text>
        <r>
          <rPr>
            <sz val="9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E85" authorId="0">
      <text>
        <r>
          <rPr>
            <b/>
            <sz val="8"/>
            <color indexed="81"/>
            <rFont val="Tahoma"/>
            <family val="2"/>
          </rPr>
          <t>Pon aquí la denominación del empleo:</t>
        </r>
        <r>
          <rPr>
            <sz val="9"/>
            <color indexed="81"/>
            <rFont val="Tahoma"/>
            <family val="2"/>
          </rPr>
          <t xml:space="preserve">
 Director, administrativo, mozo, etc.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Pon aquí:
salario bruto mensual =</t>
        </r>
        <r>
          <rPr>
            <sz val="8"/>
            <color indexed="81"/>
            <rFont val="Tahoma"/>
            <family val="2"/>
          </rPr>
          <t xml:space="preserve"> sueldo de un mes sin descontar 
nada y sin sumar los costes a cargo de la empresa.</t>
        </r>
      </text>
    </comment>
    <comment ref="I85" authorId="1">
      <text>
        <r>
          <rPr>
            <sz val="8"/>
            <color indexed="81"/>
            <rFont val="Tahoma"/>
            <family val="2"/>
          </rPr>
          <t>Indica aquí en % el</t>
        </r>
        <r>
          <rPr>
            <b/>
            <sz val="8"/>
            <color indexed="81"/>
            <rFont val="Tahoma"/>
            <family val="2"/>
          </rPr>
          <t xml:space="preserve"> coste adicional que 
tendrá la empresa por seguros sociales o similares.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Ten en cuenta:</t>
        </r>
        <r>
          <rPr>
            <sz val="8"/>
            <color indexed="81"/>
            <rFont val="Tahoma"/>
            <family val="2"/>
          </rPr>
          <t xml:space="preserve">
Es UN COSTE ADICIONAL PARA LA EMPRESA
Es un %que se calculará sobre el salario bruto
Si en tu país no hay, no pongas nada.</t>
        </r>
      </text>
    </comment>
    <comment ref="B88" authorId="1">
      <text>
        <r>
          <rPr>
            <sz val="9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E107" authorId="0">
      <text>
        <r>
          <rPr>
            <b/>
            <sz val="8"/>
            <color indexed="81"/>
            <rFont val="Tahoma"/>
            <family val="2"/>
          </rPr>
          <t>Pon aquí la denominación del empleo:</t>
        </r>
        <r>
          <rPr>
            <sz val="9"/>
            <color indexed="81"/>
            <rFont val="Tahoma"/>
            <family val="2"/>
          </rPr>
          <t xml:space="preserve">
 Director, administrativo, mozo, etc.</t>
        </r>
      </text>
    </comment>
    <comment ref="H107" authorId="0">
      <text>
        <r>
          <rPr>
            <b/>
            <sz val="8"/>
            <color indexed="81"/>
            <rFont val="Tahoma"/>
            <family val="2"/>
          </rPr>
          <t>Pon aquí:
salario bruto mensual =</t>
        </r>
        <r>
          <rPr>
            <sz val="8"/>
            <color indexed="81"/>
            <rFont val="Tahoma"/>
            <family val="2"/>
          </rPr>
          <t xml:space="preserve"> sueldo de un mes sin descontar 
nada y sin sumar los costes a cargo de la empresa.</t>
        </r>
      </text>
    </comment>
    <comment ref="I107" authorId="1">
      <text>
        <r>
          <rPr>
            <sz val="8"/>
            <color indexed="81"/>
            <rFont val="Tahoma"/>
            <family val="2"/>
          </rPr>
          <t>Indica aquí en % el</t>
        </r>
        <r>
          <rPr>
            <b/>
            <sz val="8"/>
            <color indexed="81"/>
            <rFont val="Tahoma"/>
            <family val="2"/>
          </rPr>
          <t xml:space="preserve"> coste adicional que 
tendrá la empresa por seguros sociales o similares.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Ten en cuenta:</t>
        </r>
        <r>
          <rPr>
            <sz val="8"/>
            <color indexed="81"/>
            <rFont val="Tahoma"/>
            <family val="2"/>
          </rPr>
          <t xml:space="preserve">
Es UN COSTE ADICIONAL PARA LA EMPRESA
Es un %que se calculará sobre el salario bruto
Si en tu país no hay, no pongas nada.</t>
        </r>
      </text>
    </comment>
    <comment ref="B111" authorId="1">
      <text>
        <r>
          <rPr>
            <sz val="9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E115" authorId="0">
      <text>
        <r>
          <rPr>
            <b/>
            <sz val="8"/>
            <color indexed="81"/>
            <rFont val="Tahoma"/>
            <family val="2"/>
          </rPr>
          <t>Pon aquí la denominación del empleo:</t>
        </r>
        <r>
          <rPr>
            <sz val="9"/>
            <color indexed="81"/>
            <rFont val="Tahoma"/>
            <family val="2"/>
          </rPr>
          <t xml:space="preserve">
 Director, administrativo, mozo, etc.</t>
        </r>
      </text>
    </comment>
    <comment ref="H115" authorId="0">
      <text>
        <r>
          <rPr>
            <b/>
            <sz val="8"/>
            <color indexed="81"/>
            <rFont val="Tahoma"/>
            <family val="2"/>
          </rPr>
          <t>Pon aquí:
salario bruto mensual =</t>
        </r>
        <r>
          <rPr>
            <sz val="8"/>
            <color indexed="81"/>
            <rFont val="Tahoma"/>
            <family val="2"/>
          </rPr>
          <t xml:space="preserve"> sueldo de un mes sin descontar 
nada y sin sumar los costes a cargo de la empresa.</t>
        </r>
      </text>
    </comment>
    <comment ref="I115" authorId="1">
      <text>
        <r>
          <rPr>
            <sz val="8"/>
            <color indexed="81"/>
            <rFont val="Tahoma"/>
            <family val="2"/>
          </rPr>
          <t>Indica aquí en % el</t>
        </r>
        <r>
          <rPr>
            <b/>
            <sz val="8"/>
            <color indexed="81"/>
            <rFont val="Tahoma"/>
            <family val="2"/>
          </rPr>
          <t xml:space="preserve"> coste adicional que 
tendrá la empresa por seguros sociales o similares.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Ten en cuenta:</t>
        </r>
        <r>
          <rPr>
            <sz val="8"/>
            <color indexed="81"/>
            <rFont val="Tahoma"/>
            <family val="2"/>
          </rPr>
          <t xml:space="preserve">
Es UN COSTE ADICIONAL PARA LA EMPRESA
Es un %que se calculará sobre el salario bruto
Si en tu país no hay, no pongas nada.</t>
        </r>
      </text>
    </comment>
    <comment ref="B120" authorId="1">
      <text>
        <r>
          <rPr>
            <sz val="9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E134" authorId="0">
      <text>
        <r>
          <rPr>
            <b/>
            <sz val="8"/>
            <color indexed="81"/>
            <rFont val="Tahoma"/>
            <family val="2"/>
          </rPr>
          <t>Pon aquí la denominación del empleo:</t>
        </r>
        <r>
          <rPr>
            <sz val="9"/>
            <color indexed="81"/>
            <rFont val="Tahoma"/>
            <family val="2"/>
          </rPr>
          <t xml:space="preserve">
 Director, administrativo, mozo, etc.</t>
        </r>
      </text>
    </comment>
    <comment ref="H134" authorId="0">
      <text>
        <r>
          <rPr>
            <b/>
            <sz val="8"/>
            <color indexed="81"/>
            <rFont val="Tahoma"/>
            <family val="2"/>
          </rPr>
          <t>Pon aquí:
salario bruto mensual =</t>
        </r>
        <r>
          <rPr>
            <sz val="8"/>
            <color indexed="81"/>
            <rFont val="Tahoma"/>
            <family val="2"/>
          </rPr>
          <t xml:space="preserve"> sueldo de un mes sin descontar 
nada y sin sumar los costes a cargo de la empresa.</t>
        </r>
      </text>
    </comment>
    <comment ref="I134" authorId="1">
      <text>
        <r>
          <rPr>
            <sz val="8"/>
            <color indexed="81"/>
            <rFont val="Tahoma"/>
            <family val="2"/>
          </rPr>
          <t>Indica aquí en % el</t>
        </r>
        <r>
          <rPr>
            <b/>
            <sz val="8"/>
            <color indexed="81"/>
            <rFont val="Tahoma"/>
            <family val="2"/>
          </rPr>
          <t xml:space="preserve"> coste adicional que 
tendrá la empresa por seguros sociales o similares.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Ten en cuenta:</t>
        </r>
        <r>
          <rPr>
            <sz val="8"/>
            <color indexed="81"/>
            <rFont val="Tahoma"/>
            <family val="2"/>
          </rPr>
          <t xml:space="preserve">
Es UN COSTE ADICIONAL PARA LA EMPRESA
Es un %que se calculará sobre el salario bruto
Si en tu país no hay, no pongas nada.</t>
        </r>
      </text>
    </comment>
    <comment ref="B138" authorId="1">
      <text>
        <r>
          <rPr>
            <sz val="9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I158" authorId="1">
      <text>
        <r>
          <rPr>
            <b/>
            <sz val="9"/>
            <color indexed="81"/>
            <rFont val="Tahoma"/>
            <family val="2"/>
          </rPr>
          <t>Indica aquí en %</t>
        </r>
        <r>
          <rPr>
            <sz val="9"/>
            <color indexed="81"/>
            <rFont val="Tahoma"/>
            <family val="2"/>
          </rPr>
          <t xml:space="preserve"> (sobre el salario bruto anual)</t>
        </r>
        <r>
          <rPr>
            <b/>
            <sz val="9"/>
            <color indexed="81"/>
            <rFont val="Tahoma"/>
            <family val="2"/>
          </rPr>
          <t xml:space="preserve"> el coste adicional 
que tendrá la empresa</t>
        </r>
        <r>
          <rPr>
            <sz val="9"/>
            <color indexed="81"/>
            <rFont val="Tahoma"/>
            <family val="2"/>
          </rPr>
          <t xml:space="preserve"> por seguros sociales o similares.
ES UN COSTE ADICIONAL PARA LA EMPRESA
Si en tu país no hay, no pongas nada.</t>
        </r>
      </text>
    </comment>
    <comment ref="B160" authorId="1">
      <text>
        <r>
          <rPr>
            <sz val="9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I165" authorId="1">
      <text>
        <r>
          <rPr>
            <b/>
            <sz val="9"/>
            <color indexed="81"/>
            <rFont val="Tahoma"/>
            <family val="2"/>
          </rPr>
          <t>Indica aquí en %</t>
        </r>
        <r>
          <rPr>
            <sz val="9"/>
            <color indexed="81"/>
            <rFont val="Tahoma"/>
            <family val="2"/>
          </rPr>
          <t xml:space="preserve"> (sobre el salario bruto anual)</t>
        </r>
        <r>
          <rPr>
            <b/>
            <sz val="9"/>
            <color indexed="81"/>
            <rFont val="Tahoma"/>
            <family val="2"/>
          </rPr>
          <t xml:space="preserve"> el coste adicional 
que tendrá la empresa</t>
        </r>
        <r>
          <rPr>
            <sz val="9"/>
            <color indexed="81"/>
            <rFont val="Tahoma"/>
            <family val="2"/>
          </rPr>
          <t xml:space="preserve"> por seguros sociales o similares.
ES UN COSTE ADICIONAL PARA LA EMPRESA
Si en tu país no hay, no pongas nada.</t>
        </r>
      </text>
    </comment>
    <comment ref="B168" authorId="1">
      <text>
        <r>
          <rPr>
            <sz val="9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I185" authorId="1">
      <text>
        <r>
          <rPr>
            <b/>
            <sz val="9"/>
            <color indexed="81"/>
            <rFont val="Tahoma"/>
            <family val="2"/>
          </rPr>
          <t>Indica aquí en %</t>
        </r>
        <r>
          <rPr>
            <sz val="9"/>
            <color indexed="81"/>
            <rFont val="Tahoma"/>
            <family val="2"/>
          </rPr>
          <t xml:space="preserve"> (sobre el salario bruto anual)</t>
        </r>
        <r>
          <rPr>
            <b/>
            <sz val="9"/>
            <color indexed="81"/>
            <rFont val="Tahoma"/>
            <family val="2"/>
          </rPr>
          <t xml:space="preserve"> el coste adicional 
que tendrá la empresa</t>
        </r>
        <r>
          <rPr>
            <sz val="9"/>
            <color indexed="81"/>
            <rFont val="Tahoma"/>
            <family val="2"/>
          </rPr>
          <t xml:space="preserve"> por seguros sociales o similares.
ES UN COSTE ADICIONAL PARA LA EMPRESA
Si en tu país no hay, no pongas nada.</t>
        </r>
      </text>
    </comment>
    <comment ref="B187" authorId="1">
      <text>
        <r>
          <rPr>
            <sz val="9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I192" authorId="1">
      <text>
        <r>
          <rPr>
            <b/>
            <sz val="9"/>
            <color indexed="81"/>
            <rFont val="Tahoma"/>
            <family val="2"/>
          </rPr>
          <t>Indica aquí en %</t>
        </r>
        <r>
          <rPr>
            <sz val="9"/>
            <color indexed="81"/>
            <rFont val="Tahoma"/>
            <family val="2"/>
          </rPr>
          <t xml:space="preserve"> (sobre el salario bruto anual)</t>
        </r>
        <r>
          <rPr>
            <b/>
            <sz val="9"/>
            <color indexed="81"/>
            <rFont val="Tahoma"/>
            <family val="2"/>
          </rPr>
          <t xml:space="preserve"> el coste adicional 
que tendrá la empresa</t>
        </r>
        <r>
          <rPr>
            <sz val="9"/>
            <color indexed="81"/>
            <rFont val="Tahoma"/>
            <family val="2"/>
          </rPr>
          <t xml:space="preserve"> por seguros sociales o similares.
ES UN COSTE ADICIONAL PARA LA EMPRESA
Si en tu país no hay, no pongas nada.</t>
        </r>
      </text>
    </comment>
    <comment ref="B196" authorId="1">
      <text>
        <r>
          <rPr>
            <sz val="9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I212" authorId="1">
      <text>
        <r>
          <rPr>
            <b/>
            <sz val="9"/>
            <color indexed="81"/>
            <rFont val="Tahoma"/>
            <family val="2"/>
          </rPr>
          <t>Indica aquí en %</t>
        </r>
        <r>
          <rPr>
            <sz val="9"/>
            <color indexed="81"/>
            <rFont val="Tahoma"/>
            <family val="2"/>
          </rPr>
          <t xml:space="preserve"> (sobre el salario bruto anual)</t>
        </r>
        <r>
          <rPr>
            <b/>
            <sz val="9"/>
            <color indexed="81"/>
            <rFont val="Tahoma"/>
            <family val="2"/>
          </rPr>
          <t xml:space="preserve"> el coste adicional 
que tendrá la empresa</t>
        </r>
        <r>
          <rPr>
            <sz val="9"/>
            <color indexed="81"/>
            <rFont val="Tahoma"/>
            <family val="2"/>
          </rPr>
          <t xml:space="preserve"> por seguros sociales o similares.
ES UN COSTE ADICIONAL PARA LA EMPRESA
Si en tu país no hay, no pongas nada.</t>
        </r>
      </text>
    </comment>
    <comment ref="B214" authorId="1">
      <text>
        <r>
          <rPr>
            <sz val="9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I219" authorId="1">
      <text>
        <r>
          <rPr>
            <b/>
            <sz val="9"/>
            <color indexed="81"/>
            <rFont val="Tahoma"/>
            <family val="2"/>
          </rPr>
          <t>Indica aquí en %</t>
        </r>
        <r>
          <rPr>
            <sz val="9"/>
            <color indexed="81"/>
            <rFont val="Tahoma"/>
            <family val="2"/>
          </rPr>
          <t xml:space="preserve"> (sobre el salario bruto anual)</t>
        </r>
        <r>
          <rPr>
            <b/>
            <sz val="9"/>
            <color indexed="81"/>
            <rFont val="Tahoma"/>
            <family val="2"/>
          </rPr>
          <t xml:space="preserve"> el coste adicional 
que tendrá la empresa</t>
        </r>
        <r>
          <rPr>
            <sz val="9"/>
            <color indexed="81"/>
            <rFont val="Tahoma"/>
            <family val="2"/>
          </rPr>
          <t xml:space="preserve"> por seguros sociales o similares.
ES UN COSTE ADICIONAL PARA LA EMPRESA
Si en tu país no hay, no pongas nada.</t>
        </r>
      </text>
    </comment>
    <comment ref="B222" authorId="1">
      <text>
        <r>
          <rPr>
            <sz val="9"/>
            <color indexed="16"/>
            <rFont val="Tahoma"/>
            <family val="2"/>
          </rPr>
          <t>ABAJO hay algunas filas ocultas a tu disposición
Desprotege la hoja y muéstralas si las necesitas.</t>
        </r>
      </text>
    </comment>
    <comment ref="I240" authorId="1">
      <text>
        <r>
          <rPr>
            <b/>
            <sz val="9"/>
            <color indexed="81"/>
            <rFont val="Tahoma"/>
            <family val="2"/>
          </rPr>
          <t>Indica aquí en %</t>
        </r>
        <r>
          <rPr>
            <sz val="9"/>
            <color indexed="81"/>
            <rFont val="Tahoma"/>
            <family val="2"/>
          </rPr>
          <t xml:space="preserve"> (sobre el salario bruto anual)</t>
        </r>
        <r>
          <rPr>
            <b/>
            <sz val="9"/>
            <color indexed="81"/>
            <rFont val="Tahoma"/>
            <family val="2"/>
          </rPr>
          <t xml:space="preserve"> el coste adicional 
que tendrá la empresa</t>
        </r>
        <r>
          <rPr>
            <sz val="9"/>
            <color indexed="81"/>
            <rFont val="Tahoma"/>
            <family val="2"/>
          </rPr>
          <t xml:space="preserve"> por seguros sociales o similares.
ES UN COSTE ADICIONAL PARA LA EMPRESA
Si en tu país no hay, no pongas nada.</t>
        </r>
      </text>
    </comment>
    <comment ref="E280" authorId="0">
      <text>
        <r>
          <rPr>
            <b/>
            <sz val="10"/>
            <color indexed="81"/>
            <rFont val="Tahoma"/>
            <family val="2"/>
          </rPr>
          <t xml:space="preserve">Pon aquí la denominación del empleo:
 Director, administrativo, mozo, etc.
</t>
        </r>
      </text>
    </comment>
    <comment ref="H280" authorId="0">
      <text>
        <r>
          <rPr>
            <b/>
            <sz val="11"/>
            <color indexed="81"/>
            <rFont val="Tahoma"/>
            <family val="2"/>
          </rPr>
          <t>Indica el salario mensual (bruto)</t>
        </r>
      </text>
    </comment>
    <comment ref="I280" authorId="1">
      <text>
        <r>
          <rPr>
            <b/>
            <sz val="9"/>
            <color indexed="81"/>
            <rFont val="Tahoma"/>
            <family val="2"/>
          </rPr>
          <t>Indica aquí en % (sobre el salario bruto anual) el coste adicional que tendrá la empresa por seguros sociales o similares.
ES UN COSTE ADICIONAL PARA LA EMPRESA
Si en tu país no hay, no pongas nada.</t>
        </r>
      </text>
    </comment>
  </commentList>
</comments>
</file>

<file path=xl/sharedStrings.xml><?xml version="1.0" encoding="utf-8"?>
<sst xmlns="http://schemas.openxmlformats.org/spreadsheetml/2006/main" count="605" uniqueCount="396">
  <si>
    <t>Total</t>
  </si>
  <si>
    <t>Zona 1</t>
  </si>
  <si>
    <t>Zona 2</t>
  </si>
  <si>
    <t>Zona 3</t>
  </si>
  <si>
    <t>INGRESOS</t>
  </si>
  <si>
    <t xml:space="preserve">% menos venta </t>
  </si>
  <si>
    <t>▼ Pon mes a mes el importe previsto de ventas brutas (sin devoluciones o abonos).</t>
  </si>
  <si>
    <t>▼ Pon el concepto</t>
  </si>
  <si>
    <t>financieros</t>
  </si>
  <si>
    <t>ventas</t>
  </si>
  <si>
    <t>extraordinarios</t>
  </si>
  <si>
    <t>Venta activos</t>
  </si>
  <si>
    <t>Intereses Letras TD</t>
  </si>
  <si>
    <t>▼ Pon los ingresos financieros (normalmente intereses por cuentas y depósitos y similares) cada mes. Si no vas a tener o es irrelevante, déjalo a cero.</t>
  </si>
  <si>
    <t>¿Qué poner?</t>
  </si>
  <si>
    <t>Pueden ser, por ejemplo: Zonas, delegaciones, departamentos, vendedores, canales de venta, franquicias, etc.</t>
  </si>
  <si>
    <t>.</t>
  </si>
  <si>
    <t>Debes poner el % medio total sobre ventas que prevés para el ejercicio. Si no tienes, déjalo todo a cero.</t>
  </si>
  <si>
    <t xml:space="preserve"> Son ingresos fruto de actividad financiera, por ejemplo: intereses que te pagan por un depósito y similares.</t>
  </si>
  <si>
    <t>GASTOS</t>
  </si>
  <si>
    <t>existencias y compras</t>
  </si>
  <si>
    <t>Margen bruto</t>
  </si>
  <si>
    <t>Consumo Fijo</t>
  </si>
  <si>
    <t>Cons Variable</t>
  </si>
  <si>
    <t>Consumo</t>
  </si>
  <si>
    <t>Stock al inicio</t>
  </si>
  <si>
    <t>Stock Seguridad</t>
  </si>
  <si>
    <t>Necesidad</t>
  </si>
  <si>
    <t>PC/NNC</t>
  </si>
  <si>
    <t>Compras</t>
  </si>
  <si>
    <t>Stock al final</t>
  </si>
  <si>
    <t>Venta Bruta</t>
  </si>
  <si>
    <t>Menos venta</t>
  </si>
  <si>
    <t>Venta Neta</t>
  </si>
  <si>
    <t>1.1</t>
  </si>
  <si>
    <t>stock al inicio</t>
  </si>
  <si>
    <t>1.2</t>
  </si>
  <si>
    <t>stock de seguridad</t>
  </si>
  <si>
    <t>% margen bruto</t>
  </si>
  <si>
    <t>gastos de producción o servicio</t>
  </si>
  <si>
    <t>2.1</t>
  </si>
  <si>
    <t>gastos fijos</t>
  </si>
  <si>
    <t>▼ Pon mes a mes el importe previsto de gasto.</t>
  </si>
  <si>
    <t>2.2</t>
  </si>
  <si>
    <t>gastos variables en %</t>
  </si>
  <si>
    <t>Royalties</t>
  </si>
  <si>
    <t>▼ Pon mes a mes el % previsto de gasto sobre el total de las ventas.</t>
  </si>
  <si>
    <t>3.1</t>
  </si>
  <si>
    <t>publicidad y promoción</t>
  </si>
  <si>
    <t>3.2</t>
  </si>
  <si>
    <t>otros gastos marketing</t>
  </si>
  <si>
    <t>Publicidad prensa</t>
  </si>
  <si>
    <t>Revistas</t>
  </si>
  <si>
    <t>Televisión</t>
  </si>
  <si>
    <t>Creatividad</t>
  </si>
  <si>
    <t>Agencias</t>
  </si>
  <si>
    <t>Relaciones públicas</t>
  </si>
  <si>
    <t>Otros medios</t>
  </si>
  <si>
    <t>Transporte</t>
  </si>
  <si>
    <t>Almacenaje</t>
  </si>
  <si>
    <t>Transformación</t>
  </si>
  <si>
    <t>Viajes</t>
  </si>
  <si>
    <t>Soportes</t>
  </si>
  <si>
    <t>Alquileres promocional</t>
  </si>
  <si>
    <t>Comisionistas</t>
  </si>
  <si>
    <t>Primas promoción</t>
  </si>
  <si>
    <t>gastos de marketing y ventas</t>
  </si>
  <si>
    <t>gastos generales y administración</t>
  </si>
  <si>
    <t>4.1</t>
  </si>
  <si>
    <t>Alquileres</t>
  </si>
  <si>
    <t>Locales</t>
  </si>
  <si>
    <t>Oficinas</t>
  </si>
  <si>
    <t>Suministros</t>
  </si>
  <si>
    <t>Agua</t>
  </si>
  <si>
    <t>Electricidad</t>
  </si>
  <si>
    <t>Mantenimiento</t>
  </si>
  <si>
    <t>Limpieza</t>
  </si>
  <si>
    <t>Material Oficina</t>
  </si>
  <si>
    <t>ADSL</t>
  </si>
  <si>
    <t>Teléfono</t>
  </si>
  <si>
    <t>Papelería</t>
  </si>
  <si>
    <t>Consumibles</t>
  </si>
  <si>
    <t>Transportes</t>
  </si>
  <si>
    <t>Mensajería</t>
  </si>
  <si>
    <t>Fiscal</t>
  </si>
  <si>
    <t>Laboral</t>
  </si>
  <si>
    <t>▼ Pon el CAPÍTULO y el concepto</t>
  </si>
  <si>
    <t>Asesorías</t>
  </si>
  <si>
    <t>otros gastos</t>
  </si>
  <si>
    <t>gastos generales</t>
  </si>
  <si>
    <t>5.1</t>
  </si>
  <si>
    <t>amortizaciones</t>
  </si>
  <si>
    <t>mobiliario</t>
  </si>
  <si>
    <t>maquinaria</t>
  </si>
  <si>
    <t>equipos informáticos</t>
  </si>
  <si>
    <t>intereses préstamo 1</t>
  </si>
  <si>
    <t>Tributos</t>
  </si>
  <si>
    <t>Viajes y varios</t>
  </si>
  <si>
    <t>Taller</t>
  </si>
  <si>
    <t>5.2</t>
  </si>
  <si>
    <t>5.3</t>
  </si>
  <si>
    <t>Indemnizaciones</t>
  </si>
  <si>
    <t>Multas</t>
  </si>
  <si>
    <t>EXISTENCIAS</t>
  </si>
  <si>
    <t>%</t>
  </si>
  <si>
    <t>ingresos</t>
  </si>
  <si>
    <t>gastos</t>
  </si>
  <si>
    <t xml:space="preserve">existencias </t>
  </si>
  <si>
    <t>personal</t>
  </si>
  <si>
    <t>producción/servicio</t>
  </si>
  <si>
    <t>variables</t>
  </si>
  <si>
    <t>marketing y vtas</t>
  </si>
  <si>
    <t>generales y adm</t>
  </si>
  <si>
    <t>Otro</t>
  </si>
  <si>
    <t>ebitda</t>
  </si>
  <si>
    <t>total gastos</t>
  </si>
  <si>
    <t>ebidta</t>
  </si>
  <si>
    <t>res. explotación</t>
  </si>
  <si>
    <t>FINANCIEROS</t>
  </si>
  <si>
    <t>EXTRAORDINARIOS</t>
  </si>
  <si>
    <t>RESULTADO</t>
  </si>
  <si>
    <t>antes impuestos</t>
  </si>
  <si>
    <t>impuestos</t>
  </si>
  <si>
    <t>beneficio neto</t>
  </si>
  <si>
    <t>Empleo o puesto de trabajo</t>
  </si>
  <si>
    <t>Salario Mes</t>
  </si>
  <si>
    <t>%SCE</t>
  </si>
  <si>
    <t>Dirección</t>
  </si>
  <si>
    <t>Presidente y Consejero Delegado</t>
  </si>
  <si>
    <t>Otros Directivos</t>
  </si>
  <si>
    <t>Personal Fijo</t>
  </si>
  <si>
    <t>Personal NO Fijo</t>
  </si>
  <si>
    <t xml:space="preserve"> % Medio de comisión</t>
  </si>
  <si>
    <t xml:space="preserve">  Personal de producción o prestación del servicio</t>
  </si>
  <si>
    <t xml:space="preserve">  Personal de Marketing y Ventas</t>
  </si>
  <si>
    <t xml:space="preserve">  Personal de Administración y DG</t>
  </si>
  <si>
    <t xml:space="preserve">  Primas, Bonus e Incentivos</t>
  </si>
  <si>
    <t>4.2</t>
  </si>
  <si>
    <t>4.3</t>
  </si>
  <si>
    <t>Personal de Marketing y Ventas</t>
  </si>
  <si>
    <t>Personal de Administración y DG</t>
  </si>
  <si>
    <t>Comisiones sobre ventas</t>
  </si>
  <si>
    <t>marketing/ventas</t>
  </si>
  <si>
    <t>administración/DG</t>
  </si>
  <si>
    <t>comisiones</t>
  </si>
  <si>
    <t>menos venta</t>
  </si>
  <si>
    <t>venta neta total</t>
  </si>
  <si>
    <t>iniciales</t>
  </si>
  <si>
    <t>compras</t>
  </si>
  <si>
    <t>finales</t>
  </si>
  <si>
    <t>Neta</t>
  </si>
  <si>
    <t>Coste Empr</t>
  </si>
  <si>
    <t>Cargas</t>
  </si>
  <si>
    <t>PRODUCCIÓN</t>
  </si>
  <si>
    <t>Fijos</t>
  </si>
  <si>
    <t>Variables</t>
  </si>
  <si>
    <t>HOJA DE CÁLCULOS VARIOS Y VERIFICACIÓN</t>
  </si>
  <si>
    <t>MK Y VTAS</t>
  </si>
  <si>
    <t>otros mk</t>
  </si>
  <si>
    <t>generales</t>
  </si>
  <si>
    <t>financieros NETO</t>
  </si>
  <si>
    <t>EXTRIOS NETO</t>
  </si>
  <si>
    <t>EBITDA</t>
  </si>
  <si>
    <t>fijos</t>
  </si>
  <si>
    <t>gastos TOTAL</t>
  </si>
  <si>
    <t>Ingresos</t>
  </si>
  <si>
    <t>BAI</t>
  </si>
  <si>
    <t>GST FIJOS</t>
  </si>
  <si>
    <t>GST VARIABLES</t>
  </si>
  <si>
    <t xml:space="preserve"> Fijo</t>
  </si>
  <si>
    <t>Variable</t>
  </si>
  <si>
    <t>50% Fijo</t>
  </si>
  <si>
    <t>Fijo</t>
  </si>
  <si>
    <t>Personas</t>
  </si>
  <si>
    <t>Salarios</t>
  </si>
  <si>
    <t>Incentivos</t>
  </si>
  <si>
    <t>Coste</t>
  </si>
  <si>
    <t>Personal no fijo</t>
  </si>
  <si>
    <t>FIJO</t>
  </si>
  <si>
    <t>No fijo</t>
  </si>
  <si>
    <t>Personal NO fijo</t>
  </si>
  <si>
    <t>NO FIJO</t>
  </si>
  <si>
    <t>Comisiones</t>
  </si>
  <si>
    <t>¿Cómo funciona esta hoja?</t>
  </si>
  <si>
    <t>GASTOS de PERSONAL</t>
  </si>
  <si>
    <t>comsiones</t>
  </si>
  <si>
    <t>TOTAL GASTOS</t>
  </si>
  <si>
    <t>TOTAL INGRESOS</t>
  </si>
  <si>
    <t>gastos financieros</t>
  </si>
  <si>
    <t>gastos extraordinarios</t>
  </si>
  <si>
    <t>Gastos Vs Ingresos</t>
  </si>
  <si>
    <t>Presupuesto Anual</t>
  </si>
  <si>
    <t>Ingresos por Ventas</t>
  </si>
  <si>
    <t>Venta neta</t>
  </si>
  <si>
    <t>Ventas</t>
  </si>
  <si>
    <t>Gastos</t>
  </si>
  <si>
    <t>Personal</t>
  </si>
  <si>
    <t>Producción</t>
  </si>
  <si>
    <t>Marketing y ventas</t>
  </si>
  <si>
    <t>Comisiones Ventas</t>
  </si>
  <si>
    <t>Salarios producción y servicio</t>
  </si>
  <si>
    <t>Salarios marketing y ventas</t>
  </si>
  <si>
    <t>Salarios admistración y generales</t>
  </si>
  <si>
    <t>Gastos Generales</t>
  </si>
  <si>
    <t>Gastos producción y servicios</t>
  </si>
  <si>
    <t>Total Gastos</t>
  </si>
  <si>
    <t>Amortizaciones</t>
  </si>
  <si>
    <t>Publicidad y promoción</t>
  </si>
  <si>
    <t>Gastos marketing</t>
  </si>
  <si>
    <t>Gastos ventas</t>
  </si>
  <si>
    <t>Ingresos Financieros</t>
  </si>
  <si>
    <t>Gastos Financieros</t>
  </si>
  <si>
    <t>Ingresos Extraordinarios</t>
  </si>
  <si>
    <t>Gastos Extraordinarios</t>
  </si>
  <si>
    <t>Resultados</t>
  </si>
  <si>
    <t>Impuestos</t>
  </si>
  <si>
    <t>Ingresos Total</t>
  </si>
  <si>
    <t>Resultado acumulado</t>
  </si>
  <si>
    <t>Pérdidas y ganancias (previsional)</t>
  </si>
  <si>
    <t>Coste de las ventas</t>
  </si>
  <si>
    <t>Gastos variables</t>
  </si>
  <si>
    <t>Costes operativos</t>
  </si>
  <si>
    <t>Gastos de Ventas y Marketing</t>
  </si>
  <si>
    <t>Variables de marketing y ventas</t>
  </si>
  <si>
    <t>Gst. Administración y Generales</t>
  </si>
  <si>
    <t>Personal Eventual</t>
  </si>
  <si>
    <t>salarios</t>
  </si>
  <si>
    <t>incentivos</t>
  </si>
  <si>
    <t>Director producción</t>
  </si>
  <si>
    <t>jefe de taller</t>
  </si>
  <si>
    <t>Oficial 1ª</t>
  </si>
  <si>
    <t>auxiliar</t>
  </si>
  <si>
    <t>Director Comercial</t>
  </si>
  <si>
    <t>vendedores</t>
  </si>
  <si>
    <t>Director Financiero</t>
  </si>
  <si>
    <t>Jefe RRHH</t>
  </si>
  <si>
    <t>Pon tus datos en las celdas con fondo blanco (antes borra todos los datos de ejemplo)</t>
  </si>
  <si>
    <t>Si tu empresa es de servicios ("puros" sin ningún tipo de venta de productos) déjalo a cero.</t>
  </si>
  <si>
    <t xml:space="preserve"> Valor del stock (en unidades monetarias) que necesitarás mantener de forma permanente durante el ejercicio.</t>
  </si>
  <si>
    <t xml:space="preserve">La hoja utilizará este valor para calcular las compras que debes hacer cada mes. </t>
  </si>
  <si>
    <t xml:space="preserve">  En este caso, margen bruto es el % de coste del material para la venta respecto a la venta.</t>
  </si>
  <si>
    <t xml:space="preserve">  Son gastos directos producto de la venta, ya sea un producto o una venta.</t>
  </si>
  <si>
    <t xml:space="preserve">que se producen cada vez que vendes (por ejemplo: royalties). Esto incluye todos los gastos, desde materias primas hasta personal… siempre que estén directamente ligados </t>
  </si>
  <si>
    <t>al producto o servicio.</t>
  </si>
  <si>
    <t>¿Tengo que hacerlo exactamente como está descrito?</t>
  </si>
  <si>
    <t>Son gastos de marketing y ventas: gastos de publicidad, relaciones públicas, promoción, gastos de tu fuerza de ventas y del departamento de marketing...</t>
  </si>
  <si>
    <t xml:space="preserve"> Aquí debes incluir todos los gastos operativos que no hayas puesto en los capítulos anteriores.</t>
  </si>
  <si>
    <t xml:space="preserve"> Amortizaciones, gastos financieros y gastos extraordinarios.</t>
  </si>
  <si>
    <t>¿Qué es "Margen Bruto"?</t>
  </si>
  <si>
    <t xml:space="preserve"> Son ingresos extraordinarios aquellos que no proceden de la actividad propia (ordinaria) de la empresa, normalmente no recurrentes.</t>
  </si>
  <si>
    <t>3.3</t>
  </si>
  <si>
    <t>3.4</t>
  </si>
  <si>
    <t xml:space="preserve">Intereses Depósito </t>
  </si>
  <si>
    <t>Ten en cuenta que el margen bruto nunca puede ser superior al 99,9%, en caso contrario significaría que al vender en vez de tener un coste, tendrías un beneficio adicional.</t>
  </si>
  <si>
    <t>Servicio Recogida</t>
  </si>
  <si>
    <t>Derechos de autor</t>
  </si>
  <si>
    <t>Telefonía móvil</t>
  </si>
  <si>
    <t>intereses pólizas</t>
  </si>
  <si>
    <t>¿Para qué sirve separar este concepto?</t>
  </si>
  <si>
    <t>SANDBOX</t>
  </si>
  <si>
    <t>LOCALIZAR MES</t>
  </si>
  <si>
    <t>Poniendo el primer mes, se desarrollan los demás</t>
  </si>
  <si>
    <t>A LISTA</t>
  </si>
  <si>
    <t>LINK A RANGO AMARILLO</t>
  </si>
  <si>
    <t>LISTA</t>
  </si>
  <si>
    <t>RANGOS</t>
  </si>
  <si>
    <t>SELECCIÓN MESES</t>
  </si>
  <si>
    <t>meses</t>
  </si>
  <si>
    <t xml:space="preserve"> NUMES</t>
  </si>
  <si>
    <t>BUSCARMES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</si>
  <si>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</si>
  <si>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</si>
  <si>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</si>
  <si>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</si>
  <si>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</si>
  <si>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</si>
  <si>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</si>
  <si>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</si>
  <si>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</si>
  <si>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</si>
  <si>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</si>
  <si>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</si>
  <si>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modifica lo que quieras en las demás</t>
  </si>
  <si>
    <t>No elimines esta hoja o inutilizarás todo el libro</t>
  </si>
  <si>
    <t>su contenido no afecta a la programación</t>
  </si>
  <si>
    <t xml:space="preserve"> Stocks y compras de material para la venta. </t>
  </si>
  <si>
    <t>gastos de venta</t>
  </si>
  <si>
    <t xml:space="preserve">Otro </t>
  </si>
  <si>
    <t>Este libro está basado en un diseño original de D.E. Roldán, agradecemos su aportación.</t>
  </si>
  <si>
    <t>… o si lo prefieres, no pongas nada y usa sólo la primera línea para poner las ventas totales previstas.</t>
  </si>
  <si>
    <t>datos para gráficos - no borra ni ocultar</t>
  </si>
  <si>
    <t>DATOS PARA GRÁFICOS - no borrar ni ocultar</t>
  </si>
  <si>
    <t>Pers. Producción o prestación de servicio</t>
  </si>
  <si>
    <t xml:space="preserve"> Indica aquí el % medio de comisión que afectará al total de tus ventas como remuneración y las cargas que correspondan.</t>
  </si>
  <si>
    <t>Beneficio antes de imp. (BAI)</t>
  </si>
  <si>
    <t>©e.ditor consulting y el autor</t>
  </si>
  <si>
    <t>Configuración</t>
  </si>
  <si>
    <t xml:space="preserve"> 1. Nombre de tu empresa</t>
  </si>
  <si>
    <t xml:space="preserve"> 2. Ejercicio a presupuestar</t>
  </si>
  <si>
    <t xml:space="preserve"> 3. Primer mes del presupuesto</t>
  </si>
  <si>
    <t xml:space="preserve">  ◄ Indica aquí el nombre de la empresa o proyecto. </t>
  </si>
  <si>
    <t>información</t>
  </si>
  <si>
    <t>comenzar</t>
  </si>
  <si>
    <t xml:space="preserve"> Ten en cuenta:</t>
  </si>
  <si>
    <t>Producto y derechos</t>
  </si>
  <si>
    <t xml:space="preserve">© versión en español: e.ditor consulting s.l. y el autor </t>
  </si>
  <si>
    <t>Si deseas más información:</t>
  </si>
  <si>
    <t>Aviso legal y aclaraciones</t>
  </si>
  <si>
    <t xml:space="preserve">   © Los contenidos y programación funcional de las hojas de cálculo son propiedad intelectual de sus autores y e.ditor consulting s.l..</t>
  </si>
  <si>
    <t>INFORMACIÓN GENERAL</t>
  </si>
  <si>
    <t>▼</t>
  </si>
  <si>
    <t xml:space="preserve">  Menos venta son los importes de las ventas anuladas o de las devoluciones o abonos por cualquier concepto… excepto aquellos que son </t>
  </si>
  <si>
    <t xml:space="preserve">considerados un coste o carga. Normalmente son devoluciones a los clientes por errores, defectos o en aplicación de determinadas garantías. </t>
  </si>
  <si>
    <t>5.4</t>
  </si>
  <si>
    <t xml:space="preserve"> Gastos de producción, distribución, prestación del servicio, etc. (NO de PERSONAL).</t>
  </si>
  <si>
    <t xml:space="preserve"> Gastos de publicidad, promoción y venta (NO de PERSONAL).</t>
  </si>
  <si>
    <t xml:space="preserve"> Gastos generales y de administración de la empresa (NO de PERSONAL).</t>
  </si>
  <si>
    <t>Aquí debes introducir los costes excepto los de personal.</t>
  </si>
  <si>
    <t>Ten en cuenta:</t>
  </si>
  <si>
    <t xml:space="preserve">  - Hay muchas secciones, usa sólo aquellas que te interesen.</t>
  </si>
  <si>
    <t xml:space="preserve">  - Si quieres, cambia el nombre o denominación de cada sección para adecuarlo a las costumbres de tu empresa. Sólo tienes que desproteger la hoja y modificarlo.</t>
  </si>
  <si>
    <t xml:space="preserve">  - Si quieres añadir filas, es mejor que lo hagas después de la primera y antes de la última. Recuerda que deberás rehacer las fórmulas de la izquierda - columna total.</t>
  </si>
  <si>
    <t>1.3</t>
  </si>
  <si>
    <t>Estimación del valor en unidades monetarias de tu stock al inicio del período (día 1 del primer mes del presupuesto).</t>
  </si>
  <si>
    <t xml:space="preserve">Por ejemplo: Si compras un producto que vale 100 y lo vendes a 200, tu margen bruto (en este caso) es del 50%. </t>
  </si>
  <si>
    <t xml:space="preserve">                     Si vendes a 100 y el coste unitario de cada compra es de 10, tienes un 90%.</t>
  </si>
  <si>
    <t xml:space="preserve">No son gastos de producción/servicio, los gastos de ventas y marketing (ninguno, ni siquiera comisiones, salvo que sean de agentes externos a la empresa), tampoco-  </t>
  </si>
  <si>
    <t>lo son - por ejemplo las comisiones de los sistemas de pago (que son normalmente consideradas un gasto financiero).</t>
  </si>
  <si>
    <t xml:space="preserve">   Para analizar mejor tu cuenta de resultados y conocer cual es tu margen bruto real.</t>
  </si>
  <si>
    <t xml:space="preserve">   NO. Hazlo como quieras, lo importante es que lo que hagas te sea realmente útil y claro (para tu análisis)… lo que hacemos es recomendarte la forma lógica y </t>
  </si>
  <si>
    <t xml:space="preserve">   usual de hacerlo.</t>
  </si>
  <si>
    <t xml:space="preserve"> Son gastos de (1) Estructura propia (personal y otros) y (2) Inversiones en promoción de tu empresa y productos.</t>
  </si>
  <si>
    <t>Uso de la hoja</t>
  </si>
  <si>
    <t>Recomendaciones:</t>
  </si>
  <si>
    <t xml:space="preserve">  - Recuerda que hay filas ocultas, si las has usado muéstralas.</t>
  </si>
  <si>
    <t>Aquí tienes el Presupuesto Anual: Resumen y gráficos para presentar.</t>
  </si>
  <si>
    <t xml:space="preserve">  - Modifica los títulos y las cuentas para adecuarlos a los hábitos de tu empresa.</t>
  </si>
  <si>
    <t>Aquí tienes el Presupuesto Anual formato P&amp;L: Resumen y gráficos para presentar.</t>
  </si>
  <si>
    <t xml:space="preserve">              PRESUPUESTO ANUAL</t>
  </si>
  <si>
    <t>T</t>
  </si>
  <si>
    <t>Ventas previstas</t>
  </si>
  <si>
    <t>Ingresos financieros</t>
  </si>
  <si>
    <t>Ing. extraordinarios</t>
  </si>
  <si>
    <t>Total ingresos</t>
  </si>
  <si>
    <t>Otro personal fijo</t>
  </si>
  <si>
    <r>
      <t>Contactar con los autores:</t>
    </r>
    <r>
      <rPr>
        <b/>
        <sz val="9"/>
        <rFont val="Segoe UI"/>
        <family val="2"/>
      </rPr>
      <t xml:space="preserve"> info@e.ditor.com</t>
    </r>
  </si>
  <si>
    <r>
      <t>Dudas, consultas o asistencia:</t>
    </r>
    <r>
      <rPr>
        <b/>
        <sz val="9"/>
        <rFont val="Segoe UI"/>
        <family val="2"/>
      </rPr>
      <t xml:space="preserve"> atencion@e.ditor.com</t>
    </r>
  </si>
  <si>
    <r>
      <t xml:space="preserve">Si quieres asesoramiento online para realizar tu plan o adaptar esta hoja, envíanos un e-mail a </t>
    </r>
    <r>
      <rPr>
        <b/>
        <sz val="9"/>
        <rFont val="Segoe UI"/>
        <family val="2"/>
      </rPr>
      <t>online@e.ditor.com</t>
    </r>
  </si>
  <si>
    <t>máximo partido del libro.</t>
  </si>
  <si>
    <t>comenzar a trabajar.</t>
  </si>
  <si>
    <r>
      <rPr>
        <sz val="11"/>
        <color indexed="23"/>
        <rFont val="Tahoma"/>
        <family val="2"/>
      </rPr>
      <t>◄</t>
    </r>
    <r>
      <rPr>
        <sz val="11"/>
        <color indexed="23"/>
        <rFont val="Segoe UI"/>
        <family val="2"/>
      </rPr>
      <t>Indica aquí el % de devoluciones sobre ventas, cancelaciones o similares. Si no vas a tener, ponlo a cero.</t>
    </r>
  </si>
  <si>
    <r>
      <t>▼ Si vas a tener, pon aquí los ingresos extraordinarios (</t>
    </r>
    <r>
      <rPr>
        <sz val="9"/>
        <color indexed="23"/>
        <rFont val="Segoe UI"/>
        <family val="2"/>
      </rPr>
      <t>venta de activos o por actividades no ordinarias</t>
    </r>
    <r>
      <rPr>
        <sz val="11"/>
        <color indexed="23"/>
        <rFont val="Segoe UI"/>
        <family val="2"/>
      </rPr>
      <t>) donde correspondan. Si no vas a tener o es irrelevante, déjalo a cero.</t>
    </r>
  </si>
  <si>
    <r>
      <t xml:space="preserve">RESULTADO </t>
    </r>
    <r>
      <rPr>
        <sz val="12"/>
        <color theme="0"/>
        <rFont val="Segoe UI"/>
        <family val="2"/>
      </rPr>
      <t>previsional</t>
    </r>
  </si>
  <si>
    <r>
      <t>% impuestos</t>
    </r>
    <r>
      <rPr>
        <sz val="12"/>
        <color indexed="9"/>
        <rFont val="Segoe UI"/>
        <family val="2"/>
      </rPr>
      <t xml:space="preserve"> sobre </t>
    </r>
    <r>
      <rPr>
        <b/>
        <sz val="12"/>
        <color indexed="9"/>
        <rFont val="Segoe UI"/>
        <family val="2"/>
      </rPr>
      <t>beneficio</t>
    </r>
  </si>
  <si>
    <r>
      <t xml:space="preserve">   </t>
    </r>
    <r>
      <rPr>
        <sz val="11"/>
        <color indexed="10"/>
        <rFont val="Segoe UI"/>
        <family val="2"/>
      </rPr>
      <t xml:space="preserve">Importante: </t>
    </r>
    <r>
      <rPr>
        <sz val="11"/>
        <color indexed="23"/>
        <rFont val="Segoe UI"/>
        <family val="2"/>
      </rPr>
      <t>Empresas de servicios sin coste de material, poner 100%.</t>
    </r>
  </si>
  <si>
    <t xml:space="preserve"> Ejemplos de ingresos extraordinarios son la venta de un local (si ésa no es la actividad principal) o de una máquina (venta de activos).</t>
  </si>
  <si>
    <t>Libro para Excel diseñado para elaborar fácilmente un presupuesto completo</t>
  </si>
  <si>
    <t>Versión resumida y simplificada del "Presupuesto de Empresa - BÁSICO"</t>
  </si>
  <si>
    <r>
      <t>▪ Antes de comenzar a trabajar,</t>
    </r>
    <r>
      <rPr>
        <b/>
        <sz val="10"/>
        <rFont val="Segoe UI"/>
        <family val="2"/>
      </rPr>
      <t xml:space="preserve"> haz una copia del fichero y guárdala</t>
    </r>
    <r>
      <rPr>
        <sz val="10"/>
        <rFont val="Segoe UI"/>
        <family val="2"/>
      </rPr>
      <t>… así siempre lo tendrás disponible.</t>
    </r>
  </si>
  <si>
    <r>
      <t>▪ Antes de comenzar a trabajar con una hoja es importante que</t>
    </r>
    <r>
      <rPr>
        <b/>
        <sz val="10"/>
        <rFont val="Segoe UI"/>
        <family val="2"/>
      </rPr>
      <t xml:space="preserve"> leas su información de uso</t>
    </r>
    <r>
      <rPr>
        <sz val="10"/>
        <rFont val="Segoe UI"/>
        <family val="2"/>
      </rPr>
      <t xml:space="preserve">, de esta forma sacarás el </t>
    </r>
  </si>
  <si>
    <r>
      <t xml:space="preserve">▪ Las cifras que puedes encontrar son puramente "decorativas" y sin valor, </t>
    </r>
    <r>
      <rPr>
        <b/>
        <sz val="10"/>
        <rFont val="Segoe UI"/>
        <family val="2"/>
      </rPr>
      <t xml:space="preserve">no olvides borrarlas todas antes de </t>
    </r>
  </si>
  <si>
    <t>▪ El libro y algunas de las hojas están protegidas, si deseas una versión sin protección, bájatela de la web o ponte en</t>
  </si>
  <si>
    <t>contacto con nosotros (atencion@e.ditor.com).</t>
  </si>
  <si>
    <t>bájatela de la web o ponte en contacto con nosotros (atencion@e.ditor.com).</t>
  </si>
  <si>
    <t xml:space="preserve">Producto: PE097BGv7 Presupuesto de empresa </t>
  </si>
  <si>
    <t xml:space="preserve">  ◄ Elige del desplegable el primer mes del ejercicio</t>
  </si>
  <si>
    <t xml:space="preserve">  ◄ Pon el año o años correspondientes al ejercicio </t>
  </si>
  <si>
    <t xml:space="preserve">PRESUPUESTO ANUAL de EMPRESA </t>
  </si>
  <si>
    <r>
      <t xml:space="preserve">Presupuesto anual - </t>
    </r>
    <r>
      <rPr>
        <b/>
        <sz val="18"/>
        <color theme="0"/>
        <rFont val="Segoe UI"/>
        <family val="2"/>
      </rPr>
      <t>INGRESOS</t>
    </r>
    <r>
      <rPr>
        <b/>
        <sz val="16"/>
        <color indexed="9"/>
        <rFont val="Tahoma"/>
        <family val="2"/>
      </rPr>
      <t/>
    </r>
  </si>
  <si>
    <r>
      <t xml:space="preserve">   Presupuesto anual - </t>
    </r>
    <r>
      <rPr>
        <b/>
        <sz val="18"/>
        <color theme="0"/>
        <rFont val="Segoe UI"/>
        <family val="2"/>
      </rPr>
      <t>GASTOS</t>
    </r>
  </si>
  <si>
    <r>
      <t xml:space="preserve">         Presupuesto anual - </t>
    </r>
    <r>
      <rPr>
        <b/>
        <sz val="14"/>
        <color theme="0"/>
        <rFont val="Segoe UI"/>
        <family val="2"/>
      </rPr>
      <t>PERSONAL</t>
    </r>
  </si>
  <si>
    <t>Mi Empresa &amp; Co</t>
  </si>
  <si>
    <t xml:space="preserve">PE097BG v.7.0   Versión resumida y simplificada de Presupuesto Anual de Empresa - BASICO - </t>
  </si>
  <si>
    <r>
      <rPr>
        <b/>
        <sz val="12"/>
        <rFont val="Segoe UI"/>
        <family val="2"/>
      </rPr>
      <t xml:space="preserve">En ningún caso </t>
    </r>
    <r>
      <rPr>
        <sz val="12"/>
        <rFont val="Segoe UI"/>
        <family val="2"/>
      </rPr>
      <t>son impagados o similares.</t>
    </r>
  </si>
  <si>
    <r>
      <t>Si tu empresa es de servicios</t>
    </r>
    <r>
      <rPr>
        <b/>
        <sz val="11"/>
        <rFont val="Segoe UI"/>
        <family val="2"/>
      </rPr>
      <t xml:space="preserve"> ("puros" sin ningún tipo de venta de productos) AQUÍ PON 100% (de esta forma no se cargará ningún coste).</t>
    </r>
  </si>
  <si>
    <t xml:space="preserve">(lo venderás a 150) significará obtener un margen bruto del 33%, por el contrario, cargar un 100% sobre el mismo producto (lo venderás a 200) te proporcionará </t>
  </si>
  <si>
    <r>
      <t xml:space="preserve">Por último, recuerda que no es lo mismo tener un 50% de margen que cargar un 50% al coste de un producto. </t>
    </r>
    <r>
      <rPr>
        <sz val="11"/>
        <color theme="0" tint="-0.499984740745262"/>
        <rFont val="Segoe UI"/>
        <family val="2"/>
      </rPr>
      <t>Por ejemplo, cargar un 50% sobre un producto que te cuesta 100</t>
    </r>
  </si>
  <si>
    <t xml:space="preserve">un 50% de margen bruto (100 de coste y 100 de margen bruto). </t>
  </si>
  <si>
    <t>Ten en cuenta que aquí hablamos siempre de margen bruto, no de incremento % sobre el coste.</t>
  </si>
  <si>
    <t>Son gastos de producción o de servicio, por ejemplo: gastos de producción o transformación y distribución de un producto, gastos de prestación o los gastos variables,</t>
  </si>
  <si>
    <t>Para analizar mejor tu cuenta de resultados y conocer la incidencia de este capítulo respecto a otros conceptos de la cuenta de resultados.</t>
  </si>
  <si>
    <t>◄ Indica aquí el valor del stock al inicio del período. Empresas de servicios sin coste de material, poner "0".</t>
  </si>
  <si>
    <t>◄ Indica aquí el valor del stock de seguridad o promedio que quieres mantener durante todo el año. Empresas de servicios sin coste de material, poner "0".</t>
  </si>
  <si>
    <t>◄Indica aquí el % de margen bruto (promedio total) sobre compras que prevés.</t>
  </si>
  <si>
    <t>◄Indica aquí el % que debe aplicarse al beneficio.</t>
  </si>
  <si>
    <r>
      <t>▼ Pon el número de personas (</t>
    </r>
    <r>
      <rPr>
        <b/>
        <sz val="8"/>
        <color indexed="10"/>
        <rFont val="Segoe UI"/>
        <family val="2"/>
      </rPr>
      <t>NO</t>
    </r>
    <r>
      <rPr>
        <b/>
        <sz val="8"/>
        <rFont val="Segoe UI"/>
        <family val="2"/>
      </rPr>
      <t xml:space="preserve"> importes) que ocuparán este puesto cada mes ▼</t>
    </r>
  </si>
  <si>
    <r>
      <t xml:space="preserve">▼   Indica el importe (aquí </t>
    </r>
    <r>
      <rPr>
        <b/>
        <sz val="8"/>
        <color rgb="FFFF0000"/>
        <rFont val="Segoe UI"/>
        <family val="2"/>
      </rPr>
      <t>SI importes</t>
    </r>
    <r>
      <rPr>
        <b/>
        <sz val="8"/>
        <rFont val="Segoe UI"/>
        <family val="2"/>
      </rPr>
      <t>) correspondiente en cada mes (donde se devengará)▼</t>
    </r>
  </si>
  <si>
    <r>
      <t xml:space="preserve">  - Para una </t>
    </r>
    <r>
      <rPr>
        <b/>
        <sz val="12"/>
        <rFont val="Segoe UI"/>
        <family val="2"/>
      </rPr>
      <t>mejor presentación</t>
    </r>
    <r>
      <rPr>
        <sz val="12"/>
        <rFont val="Segoe UI"/>
        <family val="2"/>
      </rPr>
      <t>, oculta las filas/columnas que no hayas usado y ajusta el rango de impresión</t>
    </r>
  </si>
  <si>
    <t>Resultado antes de impuestos</t>
  </si>
  <si>
    <t>Resultado del ejercicio</t>
  </si>
  <si>
    <t>Este formato (habitual en muchos paises) te permite analizar tus resultados desde otra perspectiva.</t>
  </si>
  <si>
    <t>EBITA (BAII)</t>
  </si>
  <si>
    <t xml:space="preserve">PRESUPUESTO formato P&amp;L   </t>
  </si>
  <si>
    <t>Presupuesto económico ANUAL</t>
  </si>
  <si>
    <t>Libro gratuito que no incluye todas las opciones posibles y especificadas.</t>
  </si>
  <si>
    <t>▪ Esta versión no incluye la mayoría de las utilidades que tiene el producto original, si quieres la versión 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</si>
</sst>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#,##0.0"/>
    <numFmt numFmtId="166" formatCode="0.0%"/>
    <numFmt numFmtId="167" formatCode="#,##0.00_ ;[Red]\-#,##0.00\ "/>
  </numFmts>
  <fonts count="16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u/>
      <sz val="12"/>
      <color indexed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6"/>
      <color indexed="10"/>
      <name val="Arial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10"/>
      <name val="Arial"/>
      <family val="2"/>
    </font>
    <font>
      <sz val="11"/>
      <color indexed="60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Tahoma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0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14"/>
      <color indexed="42"/>
      <name val="Tahoma"/>
      <family val="2"/>
    </font>
    <font>
      <sz val="11"/>
      <color indexed="23"/>
      <name val="Tahoma"/>
      <family val="2"/>
    </font>
    <font>
      <sz val="11"/>
      <name val="Tahoma"/>
      <family val="2"/>
    </font>
    <font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sz val="14"/>
      <name val="Tahoma"/>
      <family val="2"/>
    </font>
    <font>
      <b/>
      <sz val="11"/>
      <color indexed="10"/>
      <name val="Tahoma"/>
      <family val="2"/>
    </font>
    <font>
      <sz val="9"/>
      <color indexed="23"/>
      <name val="Tahoma"/>
      <family val="2"/>
    </font>
    <font>
      <b/>
      <sz val="20"/>
      <color indexed="9"/>
      <name val="Tahoma"/>
      <family val="2"/>
    </font>
    <font>
      <b/>
      <sz val="18"/>
      <color indexed="9"/>
      <name val="Tahoma"/>
      <family val="2"/>
    </font>
    <font>
      <sz val="10"/>
      <color indexed="23"/>
      <name val="Tahoma"/>
      <family val="2"/>
    </font>
    <font>
      <b/>
      <sz val="18"/>
      <color indexed="42"/>
      <name val="Tahoma"/>
      <family val="2"/>
    </font>
    <font>
      <b/>
      <sz val="12"/>
      <color indexed="9"/>
      <name val="Tahoma"/>
      <family val="2"/>
    </font>
    <font>
      <sz val="11"/>
      <color indexed="60"/>
      <name val="Tahoma"/>
      <family val="2"/>
    </font>
    <font>
      <b/>
      <sz val="14"/>
      <name val="Tahoma"/>
      <family val="2"/>
    </font>
    <font>
      <b/>
      <sz val="11"/>
      <color indexed="60"/>
      <name val="Tahoma"/>
      <family val="2"/>
    </font>
    <font>
      <b/>
      <sz val="11"/>
      <name val="Tahoma"/>
      <family val="2"/>
    </font>
    <font>
      <sz val="10"/>
      <color indexed="42"/>
      <name val="Tahoma"/>
      <family val="2"/>
    </font>
    <font>
      <sz val="11"/>
      <color indexed="10"/>
      <name val="Tahoma"/>
      <family val="2"/>
    </font>
    <font>
      <b/>
      <sz val="16"/>
      <color indexed="9"/>
      <name val="Tahoma"/>
      <family val="2"/>
    </font>
    <font>
      <sz val="14"/>
      <color indexed="9"/>
      <name val="Tahoma"/>
      <family val="2"/>
    </font>
    <font>
      <b/>
      <sz val="12"/>
      <color indexed="58"/>
      <name val="Tahoma"/>
      <family val="2"/>
    </font>
    <font>
      <b/>
      <u/>
      <sz val="12"/>
      <color indexed="9"/>
      <name val="Tahoma"/>
      <family val="2"/>
    </font>
    <font>
      <u/>
      <sz val="12"/>
      <color indexed="9"/>
      <name val="Tahoma"/>
      <family val="2"/>
    </font>
    <font>
      <sz val="10"/>
      <color indexed="9"/>
      <name val="Tahoma"/>
      <family val="2"/>
    </font>
    <font>
      <b/>
      <u/>
      <sz val="10"/>
      <color indexed="9"/>
      <name val="Tahoma"/>
      <family val="2"/>
    </font>
    <font>
      <sz val="9"/>
      <name val="Tahoma"/>
      <family val="2"/>
    </font>
    <font>
      <b/>
      <u/>
      <sz val="14"/>
      <color indexed="9"/>
      <name val="Tahoma"/>
      <family val="2"/>
    </font>
    <font>
      <b/>
      <sz val="12"/>
      <color indexed="16"/>
      <name val="Tahoma"/>
      <family val="2"/>
    </font>
    <font>
      <sz val="10"/>
      <color indexed="63"/>
      <name val="Tahoma"/>
      <family val="2"/>
    </font>
    <font>
      <b/>
      <sz val="11"/>
      <color indexed="42"/>
      <name val="Tahoma"/>
      <family val="2"/>
    </font>
    <font>
      <sz val="14"/>
      <color indexed="42"/>
      <name val="Tahoma"/>
      <family val="2"/>
    </font>
    <font>
      <sz val="10.5"/>
      <color indexed="42"/>
      <name val="Tahoma"/>
      <family val="2"/>
    </font>
    <font>
      <sz val="12"/>
      <color indexed="9"/>
      <name val="Arial"/>
      <family val="2"/>
    </font>
    <font>
      <sz val="12"/>
      <color indexed="16"/>
      <name val="Tahoma"/>
      <family val="2"/>
    </font>
    <font>
      <sz val="9"/>
      <color indexed="9"/>
      <name val="Arial"/>
      <family val="2"/>
    </font>
    <font>
      <sz val="9"/>
      <color indexed="16"/>
      <name val="Tahoma"/>
      <family val="2"/>
    </font>
    <font>
      <sz val="8"/>
      <color indexed="9"/>
      <name val="Arial"/>
      <family val="2"/>
    </font>
    <font>
      <sz val="8"/>
      <name val="Arial"/>
      <family val="2"/>
    </font>
    <font>
      <sz val="11"/>
      <color rgb="FFFFFFCC"/>
      <name val="Tahoma"/>
      <family val="2"/>
    </font>
    <font>
      <b/>
      <sz val="11"/>
      <color rgb="FFFFFFCC"/>
      <name val="Tahoma"/>
      <family val="2"/>
    </font>
    <font>
      <sz val="10"/>
      <color indexed="23"/>
      <name val="Segoe UI"/>
      <family val="2"/>
    </font>
    <font>
      <b/>
      <sz val="12"/>
      <color indexed="60"/>
      <name val="Segoe UI"/>
      <family val="2"/>
    </font>
    <font>
      <b/>
      <sz val="10"/>
      <color indexed="23"/>
      <name val="Segoe UI"/>
      <family val="2"/>
    </font>
    <font>
      <sz val="10"/>
      <name val="Segoe UI"/>
      <family val="2"/>
    </font>
    <font>
      <sz val="11"/>
      <name val="Segoe UI"/>
      <family val="2"/>
    </font>
    <font>
      <b/>
      <sz val="10"/>
      <name val="Segoe UI"/>
      <family val="2"/>
    </font>
    <font>
      <sz val="8"/>
      <name val="Segoe UI"/>
      <family val="2"/>
    </font>
    <font>
      <sz val="8"/>
      <color indexed="23"/>
      <name val="Segoe UI"/>
      <family val="2"/>
    </font>
    <font>
      <sz val="9"/>
      <color indexed="6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sz val="12"/>
      <color theme="0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b/>
      <sz val="14"/>
      <color indexed="9"/>
      <name val="Segoe UI"/>
      <family val="2"/>
    </font>
    <font>
      <b/>
      <sz val="14"/>
      <color theme="0"/>
      <name val="Segoe UI"/>
      <family val="2"/>
    </font>
    <font>
      <sz val="11"/>
      <color indexed="23"/>
      <name val="Segoe UI"/>
      <family val="2"/>
    </font>
    <font>
      <sz val="11"/>
      <color indexed="10"/>
      <name val="Segoe UI"/>
      <family val="2"/>
    </font>
    <font>
      <sz val="9"/>
      <color indexed="23"/>
      <name val="Segoe UI"/>
      <family val="2"/>
    </font>
    <font>
      <sz val="11"/>
      <color rgb="FFC00000"/>
      <name val="Tahoma"/>
      <family val="2"/>
    </font>
    <font>
      <b/>
      <sz val="12"/>
      <color rgb="FFFFFFCC"/>
      <name val="Segoe UI"/>
      <family val="2"/>
    </font>
    <font>
      <sz val="12"/>
      <color indexed="23"/>
      <name val="Segoe UI"/>
      <family val="2"/>
    </font>
    <font>
      <sz val="12"/>
      <color theme="0"/>
      <name val="Segoe UI"/>
      <family val="2"/>
    </font>
    <font>
      <b/>
      <sz val="14"/>
      <color rgb="FFFFFFCC"/>
      <name val="Segoe UI"/>
      <family val="2"/>
    </font>
    <font>
      <b/>
      <sz val="12"/>
      <color indexed="9"/>
      <name val="Segoe UI"/>
      <family val="2"/>
    </font>
    <font>
      <b/>
      <sz val="11"/>
      <color rgb="FFFFFFCC"/>
      <name val="Segoe UI"/>
      <family val="2"/>
    </font>
    <font>
      <sz val="12"/>
      <color indexed="9"/>
      <name val="Segoe UI"/>
      <family val="2"/>
    </font>
    <font>
      <b/>
      <sz val="11"/>
      <color indexed="9"/>
      <name val="Segoe UI"/>
      <family val="2"/>
    </font>
    <font>
      <b/>
      <sz val="10"/>
      <color indexed="9"/>
      <name val="Segoe UI"/>
      <family val="2"/>
    </font>
    <font>
      <b/>
      <sz val="8"/>
      <color indexed="9"/>
      <name val="Segoe UI"/>
      <family val="2"/>
    </font>
    <font>
      <b/>
      <sz val="10.5"/>
      <color rgb="FFFFFFCC"/>
      <name val="Segoe UI"/>
      <family val="2"/>
    </font>
    <font>
      <b/>
      <sz val="9"/>
      <color indexed="9"/>
      <name val="Segoe UI"/>
      <family val="2"/>
    </font>
    <font>
      <sz val="10"/>
      <color theme="6" tint="0.79998168889431442"/>
      <name val="Arial"/>
      <family val="2"/>
    </font>
    <font>
      <b/>
      <sz val="9"/>
      <color theme="0"/>
      <name val="Segoe UI"/>
      <family val="2"/>
    </font>
    <font>
      <sz val="10"/>
      <color rgb="FFFFFFCC"/>
      <name val="Arial"/>
      <family val="2"/>
    </font>
    <font>
      <b/>
      <sz val="16"/>
      <name val="Segoe UI"/>
      <family val="2"/>
    </font>
    <font>
      <b/>
      <sz val="11"/>
      <name val="Segoe UI"/>
      <family val="2"/>
    </font>
    <font>
      <b/>
      <sz val="11"/>
      <color rgb="FFC00000"/>
      <name val="Segoe UI"/>
      <family val="2"/>
    </font>
    <font>
      <sz val="10"/>
      <color rgb="FFC00000"/>
      <name val="Segoe UI"/>
      <family val="2"/>
    </font>
    <font>
      <b/>
      <sz val="11"/>
      <color indexed="60"/>
      <name val="Segoe UI"/>
      <family val="2"/>
    </font>
    <font>
      <sz val="10"/>
      <color theme="0" tint="-0.499984740745262"/>
      <name val="Segoe UI"/>
      <family val="2"/>
    </font>
    <font>
      <b/>
      <sz val="10"/>
      <color indexed="10"/>
      <name val="Segoe UI"/>
      <family val="2"/>
    </font>
    <font>
      <sz val="8"/>
      <color indexed="55"/>
      <name val="Segoe UI"/>
      <family val="2"/>
    </font>
    <font>
      <b/>
      <sz val="8"/>
      <color indexed="59"/>
      <name val="Segoe UI"/>
      <family val="2"/>
    </font>
    <font>
      <b/>
      <sz val="8"/>
      <color indexed="10"/>
      <name val="Segoe UI"/>
      <family val="2"/>
    </font>
    <font>
      <b/>
      <sz val="10"/>
      <color indexed="59"/>
      <name val="Segoe UI"/>
      <family val="2"/>
    </font>
    <font>
      <sz val="8"/>
      <color indexed="63"/>
      <name val="Segoe UI"/>
      <family val="2"/>
    </font>
    <font>
      <b/>
      <u/>
      <sz val="8"/>
      <color indexed="63"/>
      <name val="Segoe UI"/>
      <family val="2"/>
    </font>
    <font>
      <u/>
      <sz val="8"/>
      <color indexed="23"/>
      <name val="Segoe UI"/>
      <family val="2"/>
    </font>
    <font>
      <b/>
      <sz val="16"/>
      <color indexed="9"/>
      <name val="Segoe UI"/>
      <family val="2"/>
    </font>
    <font>
      <sz val="10"/>
      <color rgb="FFFFFFCC"/>
      <name val="Segoe UI"/>
      <family val="2"/>
    </font>
    <font>
      <sz val="12"/>
      <color rgb="FFFFFFCC"/>
      <name val="Segoe UI"/>
      <family val="2"/>
    </font>
    <font>
      <b/>
      <sz val="18"/>
      <color indexed="42"/>
      <name val="Segoe UI"/>
      <family val="2"/>
    </font>
    <font>
      <b/>
      <sz val="18"/>
      <color rgb="FFFFFFCC"/>
      <name val="Segoe UI"/>
      <family val="2"/>
    </font>
    <font>
      <b/>
      <sz val="18"/>
      <color theme="0"/>
      <name val="Segoe UI"/>
      <family val="2"/>
    </font>
    <font>
      <b/>
      <sz val="18"/>
      <color indexed="9"/>
      <name val="Segoe UI"/>
      <family val="2"/>
    </font>
    <font>
      <sz val="12"/>
      <color indexed="21"/>
      <name val="Segoe UI"/>
      <family val="2"/>
    </font>
    <font>
      <b/>
      <sz val="16"/>
      <color rgb="FFFFFFCC"/>
      <name val="Segoe UI"/>
      <family val="2"/>
    </font>
    <font>
      <b/>
      <sz val="11"/>
      <color indexed="10"/>
      <name val="Segoe UI"/>
      <family val="2"/>
    </font>
    <font>
      <sz val="12"/>
      <color indexed="55"/>
      <name val="Segoe UI"/>
      <family val="2"/>
    </font>
    <font>
      <b/>
      <sz val="14"/>
      <color indexed="60"/>
      <name val="Segoe UI"/>
      <family val="2"/>
    </font>
    <font>
      <sz val="11"/>
      <color theme="0" tint="-0.499984740745262"/>
      <name val="Segoe UI"/>
      <family val="2"/>
    </font>
    <font>
      <b/>
      <sz val="12"/>
      <color rgb="FFC00000"/>
      <name val="Segoe UI"/>
      <family val="2"/>
    </font>
    <font>
      <b/>
      <sz val="12"/>
      <color indexed="58"/>
      <name val="Segoe UI"/>
      <family val="2"/>
    </font>
    <font>
      <b/>
      <sz val="14"/>
      <name val="Segoe UI"/>
      <family val="2"/>
    </font>
    <font>
      <u/>
      <sz val="11"/>
      <color indexed="10"/>
      <name val="Segoe UI"/>
      <family val="2"/>
    </font>
    <font>
      <sz val="11"/>
      <color rgb="FFC00000"/>
      <name val="Segoe UI"/>
      <family val="2"/>
    </font>
    <font>
      <b/>
      <sz val="14"/>
      <color indexed="42"/>
      <name val="Segoe UI"/>
      <family val="2"/>
    </font>
    <font>
      <b/>
      <u/>
      <sz val="11"/>
      <color indexed="9"/>
      <name val="Segoe UI"/>
      <family val="2"/>
    </font>
    <font>
      <u/>
      <sz val="10"/>
      <color indexed="9"/>
      <name val="Segoe UI"/>
      <family val="2"/>
    </font>
    <font>
      <b/>
      <u/>
      <sz val="10"/>
      <color indexed="9"/>
      <name val="Segoe UI"/>
      <family val="2"/>
    </font>
    <font>
      <b/>
      <sz val="8"/>
      <name val="Segoe UI"/>
      <family val="2"/>
    </font>
    <font>
      <sz val="8"/>
      <color rgb="FFC00000"/>
      <name val="Segoe UI"/>
      <family val="2"/>
    </font>
    <font>
      <sz val="9"/>
      <color rgb="FFC00000"/>
      <name val="Segoe UI"/>
      <family val="2"/>
    </font>
    <font>
      <sz val="8"/>
      <color indexed="22"/>
      <name val="Segoe UI"/>
      <family val="2"/>
    </font>
    <font>
      <sz val="10"/>
      <color indexed="42"/>
      <name val="Segoe UI"/>
      <family val="2"/>
    </font>
    <font>
      <sz val="8"/>
      <color indexed="42"/>
      <name val="Segoe UI"/>
      <family val="2"/>
    </font>
    <font>
      <sz val="9"/>
      <color indexed="42"/>
      <name val="Segoe UI"/>
      <family val="2"/>
    </font>
    <font>
      <sz val="9"/>
      <color indexed="12"/>
      <name val="Segoe UI"/>
      <family val="2"/>
    </font>
    <font>
      <sz val="8"/>
      <color indexed="9"/>
      <name val="Segoe UI"/>
      <family val="2"/>
    </font>
    <font>
      <b/>
      <sz val="8"/>
      <color rgb="FFFF0000"/>
      <name val="Segoe UI"/>
      <family val="2"/>
    </font>
    <font>
      <b/>
      <sz val="10"/>
      <color rgb="FFC00000"/>
      <name val="Segoe UI"/>
      <family val="2"/>
    </font>
    <font>
      <b/>
      <sz val="8"/>
      <color rgb="FFC00000"/>
      <name val="Segoe UI"/>
      <family val="2"/>
    </font>
    <font>
      <sz val="18"/>
      <color indexed="9"/>
      <name val="Segoe UI"/>
      <family val="2"/>
    </font>
    <font>
      <sz val="8"/>
      <name val="Arial Narrow"/>
      <family val="2"/>
    </font>
    <font>
      <b/>
      <sz val="20"/>
      <color indexed="9"/>
      <name val="Segoe UI"/>
      <family val="2"/>
    </font>
    <font>
      <sz val="11"/>
      <color indexed="60"/>
      <name val="Segoe UI"/>
      <family val="2"/>
    </font>
    <font>
      <b/>
      <u/>
      <sz val="12"/>
      <color indexed="9"/>
      <name val="Segoe UI"/>
      <family val="2"/>
    </font>
    <font>
      <u/>
      <sz val="12"/>
      <color indexed="9"/>
      <name val="Segoe UI"/>
      <family val="2"/>
    </font>
    <font>
      <sz val="10"/>
      <color indexed="63"/>
      <name val="Segoe UI"/>
      <family val="2"/>
    </font>
    <font>
      <b/>
      <sz val="16"/>
      <color indexed="60"/>
      <name val="Segoe UI"/>
      <family val="2"/>
    </font>
    <font>
      <sz val="11"/>
      <color indexed="9"/>
      <name val="Segoe UI"/>
      <family val="2"/>
    </font>
    <font>
      <b/>
      <u/>
      <sz val="14"/>
      <color indexed="9"/>
      <name val="Segoe UI"/>
      <family val="2"/>
    </font>
    <font>
      <b/>
      <sz val="12"/>
      <color indexed="16"/>
      <name val="Segoe UI"/>
      <family val="2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2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3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58"/>
      </bottom>
      <diagonal/>
    </border>
    <border>
      <left style="thin">
        <color indexed="23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1"/>
      </right>
      <top/>
      <bottom/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3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60"/>
      </left>
      <right style="thin">
        <color indexed="22"/>
      </right>
      <top style="thin">
        <color indexed="23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60"/>
      </bottom>
      <diagonal/>
    </border>
    <border>
      <left style="thin">
        <color indexed="22"/>
      </left>
      <right style="thin">
        <color indexed="60"/>
      </right>
      <top style="thin">
        <color indexed="23"/>
      </top>
      <bottom style="thin">
        <color indexed="60"/>
      </bottom>
      <diagonal/>
    </border>
    <border>
      <left style="thin">
        <color indexed="60"/>
      </left>
      <right style="thin">
        <color indexed="22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/>
      <diagonal/>
    </border>
    <border>
      <left style="thick">
        <color theme="5" tint="-0.499984740745262"/>
      </left>
      <right/>
      <top style="thin">
        <color theme="6" tint="0.79998168889431442"/>
      </top>
      <bottom style="thick">
        <color theme="5" tint="-0.499984740745262"/>
      </bottom>
      <diagonal/>
    </border>
    <border>
      <left/>
      <right/>
      <top style="thin">
        <color theme="6" tint="0.7999816888943144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n">
        <color theme="6" tint="0.79998168889431442"/>
      </top>
      <bottom style="thick">
        <color theme="5" tint="-0.499984740745262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n">
        <color theme="6" tint="0.79998168889431442"/>
      </bottom>
      <diagonal/>
    </border>
    <border>
      <left/>
      <right/>
      <top style="thick">
        <color theme="5" tint="-0.499984740745262"/>
      </top>
      <bottom style="thin">
        <color theme="6" tint="0.7999816888943144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n">
        <color theme="6" tint="0.79998168889431442"/>
      </bottom>
      <diagonal/>
    </border>
    <border>
      <left style="thin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medium">
        <color theme="5" tint="-0.499984740745262"/>
      </left>
      <right/>
      <top/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thin">
        <color rgb="FF969696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indexed="21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21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indexed="21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5" tint="-0.24994659260841701"/>
      </left>
      <right style="thin">
        <color indexed="22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indexed="22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medium">
        <color theme="5" tint="-0.499984740745262"/>
      </top>
      <bottom style="thin">
        <color theme="6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5" tint="-0.24994659260841701"/>
      </left>
      <right style="thin">
        <color indexed="23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indexed="23"/>
      </left>
      <right style="thin">
        <color indexed="23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indexed="23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indexed="23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17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17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indexed="17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9" tint="-0.24994659260841701"/>
      </left>
      <right style="thin">
        <color indexed="17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17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17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2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indexed="2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5" tint="-0.499984740745262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5" tint="-0.499984740745262"/>
      </left>
      <right style="thin">
        <color indexed="17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rgb="FFC0C0C0"/>
      </left>
      <right/>
      <top style="medium">
        <color theme="5" tint="-0.499984740745262"/>
      </top>
      <bottom style="thin">
        <color indexed="10"/>
      </bottom>
      <diagonal/>
    </border>
    <border>
      <left/>
      <right/>
      <top style="medium">
        <color theme="5" tint="-0.499984740745262"/>
      </top>
      <bottom style="thin">
        <color indexed="10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indexed="22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9" tint="-0.24994659260841701"/>
      </left>
      <right style="thin">
        <color indexed="22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theme="5" tint="-0.24994659260841701"/>
      </left>
      <right/>
      <top/>
      <bottom/>
      <diagonal/>
    </border>
    <border>
      <left style="thin">
        <color rgb="FFC0C0C0"/>
      </left>
      <right/>
      <top/>
      <bottom style="thin">
        <color theme="9" tint="-0.24994659260841701"/>
      </bottom>
      <diagonal/>
    </border>
    <border>
      <left style="thin">
        <color rgb="FFC0C0C0"/>
      </left>
      <right style="thin">
        <color indexed="23"/>
      </right>
      <top/>
      <bottom/>
      <diagonal/>
    </border>
    <border>
      <left style="thin">
        <color indexed="22"/>
      </left>
      <right style="thin">
        <color indexed="2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2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5" tint="-0.24994659260841701"/>
      </left>
      <right/>
      <top/>
      <bottom style="thin">
        <color rgb="FF969696"/>
      </bottom>
      <diagonal/>
    </border>
    <border>
      <left style="thin">
        <color indexed="22"/>
      </left>
      <right style="thin">
        <color rgb="FF969696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 style="thin">
        <color rgb="FF969696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rgb="FF969696"/>
      </right>
      <top/>
      <bottom style="thin">
        <color indexed="22"/>
      </bottom>
      <diagonal/>
    </border>
    <border>
      <left style="thin">
        <color indexed="22"/>
      </left>
      <right style="thin">
        <color rgb="FF969696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 style="medium">
        <color theme="5" tint="-0.499984740745262"/>
      </top>
      <bottom/>
      <diagonal/>
    </border>
    <border>
      <left/>
      <right style="thin">
        <color rgb="FFC0C0C0"/>
      </right>
      <top style="medium">
        <color theme="5" tint="-0.499984740745262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thin">
        <color indexed="23"/>
      </right>
      <top/>
      <bottom style="hair">
        <color indexed="23"/>
      </bottom>
      <diagonal/>
    </border>
    <border>
      <left style="thin">
        <color theme="2" tint="-0.499984740745262"/>
      </left>
      <right style="hair">
        <color indexed="23"/>
      </right>
      <top/>
      <bottom style="hair">
        <color indexed="23"/>
      </bottom>
      <diagonal/>
    </border>
    <border>
      <left style="thin">
        <color indexed="23"/>
      </left>
      <right style="thin">
        <color theme="2" tint="-0.499984740745262"/>
      </right>
      <top style="hair">
        <color indexed="23"/>
      </top>
      <bottom style="hair">
        <color indexed="23"/>
      </bottom>
      <diagonal/>
    </border>
    <border>
      <left style="thin">
        <color theme="2" tint="-0.499984740745262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2" tint="-0.499984740745262"/>
      </left>
      <right style="hair">
        <color indexed="23"/>
      </right>
      <top style="hair">
        <color indexed="23"/>
      </top>
      <bottom style="thin">
        <color theme="2" tint="-0.4999847407452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theme="2" tint="-0.499984740745262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thin">
        <color theme="2" tint="-0.499984740745262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23"/>
      </right>
      <top style="hair">
        <color indexed="23"/>
      </top>
      <bottom style="thin">
        <color theme="2" tint="-0.499984740745262"/>
      </bottom>
      <diagonal/>
    </border>
    <border>
      <left style="thin">
        <color indexed="23"/>
      </left>
      <right style="thin">
        <color theme="2" tint="-0.499984740745262"/>
      </right>
      <top style="hair">
        <color indexed="23"/>
      </top>
      <bottom style="thin">
        <color theme="2" tint="-0.499984740745262"/>
      </bottom>
      <diagonal/>
    </border>
    <border>
      <left style="thin">
        <color rgb="FFC0C0C0"/>
      </left>
      <right/>
      <top style="thick">
        <color theme="5" tint="-0.499984740745262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rgb="FF808080"/>
      </left>
      <right style="thin">
        <color rgb="FF808080"/>
      </right>
      <top style="thin">
        <color theme="9" tint="-0.24994659260841701"/>
      </top>
      <bottom style="thin">
        <color rgb="FF808080"/>
      </bottom>
      <diagonal/>
    </border>
    <border>
      <left style="thin">
        <color theme="6" tint="-0.24994659260841701"/>
      </left>
      <right style="thin">
        <color indexed="22"/>
      </right>
      <top style="thin">
        <color theme="6" tint="-0.24994659260841701"/>
      </top>
      <bottom style="thin">
        <color indexed="17"/>
      </bottom>
      <diagonal/>
    </border>
    <border>
      <left style="thin">
        <color indexed="22"/>
      </left>
      <right style="thin">
        <color indexed="22"/>
      </right>
      <top style="thin">
        <color theme="6" tint="-0.24994659260841701"/>
      </top>
      <bottom style="thin">
        <color indexed="17"/>
      </bottom>
      <diagonal/>
    </border>
    <border>
      <left style="thin">
        <color indexed="22"/>
      </left>
      <right style="thin">
        <color theme="6" tint="-0.24994659260841701"/>
      </right>
      <top style="thin">
        <color theme="6" tint="-0.24994659260841701"/>
      </top>
      <bottom style="thin">
        <color indexed="17"/>
      </bottom>
      <diagonal/>
    </border>
    <border>
      <left style="thin">
        <color indexed="22"/>
      </left>
      <right style="thin">
        <color indexed="22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22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1" tint="4.9989318521683403E-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indexed="2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22"/>
      </left>
      <right style="thin">
        <color indexed="2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2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6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22"/>
      </right>
      <top style="thin">
        <color theme="6" tint="-0.499984740745262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theme="6" tint="-0.499984740745262"/>
      </top>
      <bottom style="thin">
        <color theme="0" tint="-0.34998626667073579"/>
      </bottom>
      <diagonal/>
    </border>
    <border>
      <left style="thin">
        <color indexed="22"/>
      </left>
      <right style="thin">
        <color theme="0" tint="-0.34998626667073579"/>
      </right>
      <top style="thin">
        <color theme="6" tint="-0.499984740745262"/>
      </top>
      <bottom style="thin">
        <color theme="0" tint="-0.34998626667073579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2"/>
      </bottom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theme="5" tint="-0.499984740745262"/>
      </right>
      <top/>
      <bottom style="thin">
        <color theme="0" tint="-0.24994659260841701"/>
      </bottom>
      <diagonal/>
    </border>
    <border>
      <left style="thin">
        <color indexed="17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indexed="17"/>
      </right>
      <top style="thin">
        <color rgb="FFC00000"/>
      </top>
      <bottom style="thin">
        <color rgb="FFC00000"/>
      </bottom>
      <diagonal/>
    </border>
    <border>
      <left style="thin">
        <color indexed="17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 style="thin">
        <color theme="2" tint="-0.499984740745262"/>
      </right>
      <top/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medium">
        <color rgb="FFC00000"/>
      </top>
      <bottom style="medium">
        <color rgb="FFC00000"/>
      </bottom>
      <diagonal/>
    </border>
    <border>
      <left style="thin">
        <color indexed="23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indexed="23"/>
      </right>
      <top style="medium">
        <color rgb="FFC00000"/>
      </top>
      <bottom style="medium">
        <color rgb="FFC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indexed="23"/>
      </right>
      <top style="medium">
        <color auto="1"/>
      </top>
      <bottom style="medium">
        <color auto="1"/>
      </bottom>
      <diagonal/>
    </border>
    <border>
      <left style="hair">
        <color indexed="23"/>
      </left>
      <right style="hair">
        <color indexed="23"/>
      </right>
      <top style="medium">
        <color auto="1"/>
      </top>
      <bottom style="medium">
        <color auto="1"/>
      </bottom>
      <diagonal/>
    </border>
    <border>
      <left style="hair">
        <color indexed="23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01">
    <xf numFmtId="0" fontId="0" fillId="0" borderId="0" xfId="0"/>
    <xf numFmtId="0" fontId="0" fillId="3" borderId="0" xfId="0" applyFill="1"/>
    <xf numFmtId="0" fontId="0" fillId="4" borderId="0" xfId="0" applyFill="1"/>
    <xf numFmtId="0" fontId="0" fillId="3" borderId="0" xfId="0" applyFill="1" applyBorder="1"/>
    <xf numFmtId="0" fontId="0" fillId="4" borderId="0" xfId="0" applyFill="1" applyBorder="1"/>
    <xf numFmtId="1" fontId="17" fillId="0" borderId="3" xfId="0" applyNumberFormat="1" applyFont="1" applyBorder="1" applyAlignment="1" applyProtection="1">
      <alignment horizontal="center" vertical="center"/>
      <protection locked="0"/>
    </xf>
    <xf numFmtId="0" fontId="16" fillId="3" borderId="0" xfId="0" applyFont="1" applyFill="1" applyAlignment="1">
      <alignment horizontal="right"/>
    </xf>
    <xf numFmtId="0" fontId="6" fillId="0" borderId="0" xfId="0" applyFont="1" applyFill="1" applyBorder="1" applyAlignment="1" applyProtection="1">
      <alignment horizontal="right"/>
    </xf>
    <xf numFmtId="10" fontId="6" fillId="0" borderId="0" xfId="0" applyNumberFormat="1" applyFont="1" applyFill="1" applyBorder="1" applyProtection="1"/>
    <xf numFmtId="0" fontId="6" fillId="0" borderId="0" xfId="0" applyFont="1" applyFill="1" applyBorder="1" applyProtection="1"/>
    <xf numFmtId="3" fontId="6" fillId="0" borderId="0" xfId="0" applyNumberFormat="1" applyFont="1" applyFill="1" applyBorder="1" applyProtection="1"/>
    <xf numFmtId="49" fontId="6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>
      <alignment horizontal="right"/>
    </xf>
    <xf numFmtId="3" fontId="0" fillId="0" borderId="0" xfId="0" applyNumberFormat="1"/>
    <xf numFmtId="0" fontId="16" fillId="5" borderId="0" xfId="0" applyFont="1" applyFill="1" applyAlignment="1">
      <alignment horizontal="center"/>
    </xf>
    <xf numFmtId="0" fontId="0" fillId="0" borderId="0" xfId="0" applyBorder="1"/>
    <xf numFmtId="0" fontId="16" fillId="6" borderId="0" xfId="0" applyFont="1" applyFill="1"/>
    <xf numFmtId="166" fontId="6" fillId="7" borderId="0" xfId="0" applyNumberFormat="1" applyFont="1" applyFill="1" applyBorder="1" applyAlignment="1" applyProtection="1">
      <alignment horizontal="center"/>
    </xf>
    <xf numFmtId="49" fontId="0" fillId="0" borderId="0" xfId="0" applyNumberFormat="1"/>
    <xf numFmtId="3" fontId="1" fillId="0" borderId="0" xfId="0" applyNumberFormat="1" applyFont="1"/>
    <xf numFmtId="0" fontId="16" fillId="3" borderId="0" xfId="0" applyFont="1" applyFill="1" applyAlignment="1">
      <alignment horizontal="center"/>
    </xf>
    <xf numFmtId="3" fontId="0" fillId="3" borderId="0" xfId="0" applyNumberFormat="1" applyFill="1"/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16" fillId="6" borderId="0" xfId="0" applyFont="1" applyFill="1" applyAlignment="1">
      <alignment horizontal="center"/>
    </xf>
    <xf numFmtId="3" fontId="0" fillId="6" borderId="0" xfId="0" applyNumberFormat="1" applyFill="1" applyAlignment="1">
      <alignment horizontal="right"/>
    </xf>
    <xf numFmtId="3" fontId="0" fillId="8" borderId="0" xfId="0" applyNumberFormat="1" applyFill="1" applyAlignment="1">
      <alignment horizontal="right"/>
    </xf>
    <xf numFmtId="0" fontId="0" fillId="8" borderId="0" xfId="0" applyFill="1"/>
    <xf numFmtId="0" fontId="0" fillId="9" borderId="0" xfId="0" applyFill="1"/>
    <xf numFmtId="3" fontId="0" fillId="2" borderId="0" xfId="0" applyNumberFormat="1" applyFill="1" applyAlignment="1" applyProtection="1">
      <alignment vertical="center"/>
    </xf>
    <xf numFmtId="10" fontId="0" fillId="0" borderId="0" xfId="0" applyNumberFormat="1"/>
    <xf numFmtId="0" fontId="0" fillId="3" borderId="5" xfId="0" applyFill="1" applyBorder="1"/>
    <xf numFmtId="0" fontId="0" fillId="3" borderId="4" xfId="0" applyFill="1" applyBorder="1"/>
    <xf numFmtId="0" fontId="0" fillId="3" borderId="6" xfId="0" applyFill="1" applyBorder="1"/>
    <xf numFmtId="0" fontId="0" fillId="4" borderId="0" xfId="0" applyFill="1" applyProtection="1">
      <protection locked="0"/>
    </xf>
    <xf numFmtId="0" fontId="7" fillId="3" borderId="7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21" fillId="0" borderId="3" xfId="0" applyNumberFormat="1" applyFont="1" applyBorder="1" applyAlignment="1" applyProtection="1">
      <alignment horizontal="center" vertical="center"/>
      <protection locked="0"/>
    </xf>
    <xf numFmtId="0" fontId="21" fillId="0" borderId="14" xfId="0" applyNumberFormat="1" applyFont="1" applyBorder="1" applyAlignment="1" applyProtection="1">
      <alignment horizontal="center" vertical="center"/>
      <protection locked="0"/>
    </xf>
    <xf numFmtId="0" fontId="21" fillId="0" borderId="15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>
      <protection locked="0"/>
    </xf>
    <xf numFmtId="0" fontId="2" fillId="0" borderId="0" xfId="0" applyFont="1"/>
    <xf numFmtId="0" fontId="0" fillId="3" borderId="18" xfId="0" applyFill="1" applyBorder="1"/>
    <xf numFmtId="0" fontId="0" fillId="0" borderId="0" xfId="0" applyFill="1"/>
    <xf numFmtId="0" fontId="0" fillId="0" borderId="0" xfId="0" applyFill="1" applyBorder="1"/>
    <xf numFmtId="0" fontId="0" fillId="5" borderId="0" xfId="0" applyFill="1" applyBorder="1"/>
    <xf numFmtId="0" fontId="10" fillId="3" borderId="21" xfId="0" applyFont="1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5" xfId="0" applyFill="1" applyBorder="1" applyAlignment="1">
      <alignment horizontal="center"/>
    </xf>
    <xf numFmtId="0" fontId="2" fillId="0" borderId="0" xfId="0" applyFont="1" applyFill="1"/>
    <xf numFmtId="0" fontId="0" fillId="4" borderId="17" xfId="0" applyFill="1" applyBorder="1"/>
    <xf numFmtId="0" fontId="0" fillId="4" borderId="23" xfId="0" applyFill="1" applyBorder="1"/>
    <xf numFmtId="0" fontId="0" fillId="4" borderId="19" xfId="0" applyFill="1" applyBorder="1"/>
    <xf numFmtId="0" fontId="0" fillId="4" borderId="24" xfId="0" applyFill="1" applyBorder="1"/>
    <xf numFmtId="0" fontId="0" fillId="4" borderId="16" xfId="0" applyFill="1" applyBorder="1"/>
    <xf numFmtId="0" fontId="0" fillId="4" borderId="18" xfId="0" applyFill="1" applyBorder="1"/>
    <xf numFmtId="0" fontId="0" fillId="4" borderId="25" xfId="0" applyFill="1" applyBorder="1"/>
    <xf numFmtId="0" fontId="27" fillId="0" borderId="0" xfId="0" applyFont="1" applyFill="1"/>
    <xf numFmtId="0" fontId="0" fillId="4" borderId="26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5" borderId="18" xfId="0" applyFill="1" applyBorder="1"/>
    <xf numFmtId="0" fontId="0" fillId="3" borderId="27" xfId="0" applyFill="1" applyBorder="1"/>
    <xf numFmtId="0" fontId="2" fillId="3" borderId="18" xfId="0" applyNumberFormat="1" applyFont="1" applyFill="1" applyBorder="1" applyAlignment="1"/>
    <xf numFmtId="0" fontId="0" fillId="3" borderId="28" xfId="0" applyFill="1" applyBorder="1"/>
    <xf numFmtId="0" fontId="29" fillId="4" borderId="0" xfId="0" applyFont="1" applyFill="1" applyBorder="1" applyProtection="1"/>
    <xf numFmtId="0" fontId="29" fillId="4" borderId="18" xfId="0" applyFont="1" applyFill="1" applyBorder="1" applyProtection="1"/>
    <xf numFmtId="0" fontId="29" fillId="3" borderId="0" xfId="0" applyFont="1" applyFill="1" applyBorder="1"/>
    <xf numFmtId="0" fontId="29" fillId="3" borderId="17" xfId="0" applyFont="1" applyFill="1" applyBorder="1"/>
    <xf numFmtId="0" fontId="29" fillId="3" borderId="23" xfId="0" applyFont="1" applyFill="1" applyBorder="1"/>
    <xf numFmtId="0" fontId="29" fillId="3" borderId="19" xfId="0" applyFont="1" applyFill="1" applyBorder="1"/>
    <xf numFmtId="0" fontId="29" fillId="3" borderId="18" xfId="0" applyFont="1" applyFill="1" applyBorder="1"/>
    <xf numFmtId="0" fontId="29" fillId="3" borderId="25" xfId="0" applyFont="1" applyFill="1" applyBorder="1"/>
    <xf numFmtId="0" fontId="29" fillId="3" borderId="26" xfId="0" applyFont="1" applyFill="1" applyBorder="1"/>
    <xf numFmtId="0" fontId="29" fillId="3" borderId="24" xfId="0" applyFont="1" applyFill="1" applyBorder="1"/>
    <xf numFmtId="0" fontId="29" fillId="3" borderId="16" xfId="0" applyFont="1" applyFill="1" applyBorder="1"/>
    <xf numFmtId="0" fontId="56" fillId="4" borderId="0" xfId="1" applyFont="1" applyFill="1" applyBorder="1" applyAlignment="1" applyProtection="1"/>
    <xf numFmtId="0" fontId="57" fillId="4" borderId="0" xfId="1" applyFont="1" applyFill="1" applyBorder="1" applyAlignment="1" applyProtection="1"/>
    <xf numFmtId="0" fontId="56" fillId="4" borderId="0" xfId="1" applyFont="1" applyFill="1" applyBorder="1" applyAlignment="1" applyProtection="1">
      <alignment horizontal="right"/>
    </xf>
    <xf numFmtId="0" fontId="29" fillId="3" borderId="26" xfId="0" applyFont="1" applyFill="1" applyBorder="1" applyProtection="1"/>
    <xf numFmtId="0" fontId="29" fillId="3" borderId="18" xfId="0" applyFont="1" applyFill="1" applyBorder="1" applyProtection="1"/>
    <xf numFmtId="0" fontId="29" fillId="3" borderId="24" xfId="0" applyFont="1" applyFill="1" applyBorder="1" applyProtection="1"/>
    <xf numFmtId="0" fontId="38" fillId="3" borderId="18" xfId="0" applyFont="1" applyFill="1" applyBorder="1" applyAlignment="1">
      <alignment horizontal="center"/>
    </xf>
    <xf numFmtId="0" fontId="29" fillId="3" borderId="24" xfId="0" applyFont="1" applyFill="1" applyBorder="1" applyAlignment="1"/>
    <xf numFmtId="0" fontId="61" fillId="4" borderId="0" xfId="1" applyFont="1" applyFill="1" applyBorder="1" applyAlignment="1" applyProtection="1">
      <alignment horizontal="center"/>
    </xf>
    <xf numFmtId="3" fontId="29" fillId="3" borderId="23" xfId="0" applyNumberFormat="1" applyFont="1" applyFill="1" applyBorder="1"/>
    <xf numFmtId="0" fontId="0" fillId="12" borderId="19" xfId="0" applyFill="1" applyBorder="1"/>
    <xf numFmtId="0" fontId="34" fillId="12" borderId="18" xfId="0" applyFont="1" applyFill="1" applyBorder="1" applyAlignment="1" applyProtection="1">
      <alignment vertical="center"/>
    </xf>
    <xf numFmtId="0" fontId="36" fillId="12" borderId="18" xfId="0" applyFont="1" applyFill="1" applyBorder="1" applyAlignment="1" applyProtection="1">
      <alignment vertical="center"/>
    </xf>
    <xf numFmtId="0" fontId="29" fillId="12" borderId="18" xfId="0" applyFont="1" applyFill="1" applyBorder="1" applyAlignment="1" applyProtection="1">
      <alignment vertical="center"/>
    </xf>
    <xf numFmtId="0" fontId="36" fillId="12" borderId="18" xfId="0" applyFont="1" applyFill="1" applyBorder="1" applyAlignment="1" applyProtection="1"/>
    <xf numFmtId="0" fontId="0" fillId="12" borderId="0" xfId="0" applyFill="1" applyBorder="1"/>
    <xf numFmtId="0" fontId="2" fillId="12" borderId="19" xfId="0" applyFont="1" applyFill="1" applyBorder="1"/>
    <xf numFmtId="0" fontId="72" fillId="0" borderId="0" xfId="0" applyFont="1" applyFill="1"/>
    <xf numFmtId="0" fontId="72" fillId="0" borderId="0" xfId="0" applyFont="1"/>
    <xf numFmtId="0" fontId="0" fillId="14" borderId="0" xfId="0" applyFill="1" applyBorder="1"/>
    <xf numFmtId="0" fontId="2" fillId="14" borderId="0" xfId="0" applyFont="1" applyFill="1" applyBorder="1"/>
    <xf numFmtId="0" fontId="0" fillId="14" borderId="17" xfId="0" applyFill="1" applyBorder="1"/>
    <xf numFmtId="0" fontId="29" fillId="14" borderId="0" xfId="0" applyFont="1" applyFill="1" applyBorder="1"/>
    <xf numFmtId="0" fontId="2" fillId="14" borderId="17" xfId="0" applyFont="1" applyFill="1" applyBorder="1"/>
    <xf numFmtId="0" fontId="29" fillId="14" borderId="0" xfId="0" applyFont="1" applyFill="1" applyBorder="1" applyProtection="1"/>
    <xf numFmtId="0" fontId="0" fillId="14" borderId="0" xfId="0" applyFill="1" applyBorder="1" applyProtection="1"/>
    <xf numFmtId="0" fontId="73" fillId="15" borderId="99" xfId="0" applyFont="1" applyFill="1" applyBorder="1" applyAlignment="1" applyProtection="1">
      <alignment vertical="center"/>
    </xf>
    <xf numFmtId="0" fontId="73" fillId="15" borderId="101" xfId="0" applyFont="1" applyFill="1" applyBorder="1" applyAlignment="1" applyProtection="1">
      <alignment vertical="center"/>
    </xf>
    <xf numFmtId="49" fontId="41" fillId="12" borderId="0" xfId="0" applyNumberFormat="1" applyFont="1" applyFill="1" applyBorder="1" applyAlignment="1" applyProtection="1"/>
    <xf numFmtId="0" fontId="36" fillId="12" borderId="106" xfId="0" applyFont="1" applyFill="1" applyBorder="1" applyAlignment="1" applyProtection="1"/>
    <xf numFmtId="49" fontId="77" fillId="12" borderId="23" xfId="0" applyNumberFormat="1" applyFont="1" applyFill="1" applyBorder="1" applyAlignment="1" applyProtection="1"/>
    <xf numFmtId="0" fontId="78" fillId="12" borderId="0" xfId="0" applyFont="1" applyFill="1" applyBorder="1"/>
    <xf numFmtId="0" fontId="29" fillId="16" borderId="0" xfId="0" applyFont="1" applyFill="1" applyBorder="1"/>
    <xf numFmtId="0" fontId="34" fillId="0" borderId="0" xfId="0" applyFont="1" applyFill="1" applyBorder="1"/>
    <xf numFmtId="0" fontId="78" fillId="16" borderId="0" xfId="0" applyFont="1" applyFill="1" applyBorder="1" applyAlignment="1"/>
    <xf numFmtId="0" fontId="79" fillId="16" borderId="0" xfId="0" applyFont="1" applyFill="1" applyBorder="1"/>
    <xf numFmtId="0" fontId="29" fillId="0" borderId="0" xfId="0" applyFont="1" applyFill="1" applyBorder="1"/>
    <xf numFmtId="0" fontId="29" fillId="14" borderId="18" xfId="0" applyFont="1" applyFill="1" applyBorder="1"/>
    <xf numFmtId="0" fontId="29" fillId="14" borderId="17" xfId="0" applyFont="1" applyFill="1" applyBorder="1"/>
    <xf numFmtId="0" fontId="29" fillId="14" borderId="23" xfId="0" applyFont="1" applyFill="1" applyBorder="1"/>
    <xf numFmtId="0" fontId="29" fillId="14" borderId="19" xfId="0" applyFont="1" applyFill="1" applyBorder="1"/>
    <xf numFmtId="0" fontId="29" fillId="14" borderId="25" xfId="0" applyFont="1" applyFill="1" applyBorder="1"/>
    <xf numFmtId="0" fontId="29" fillId="14" borderId="23" xfId="0" applyFont="1" applyFill="1" applyBorder="1" applyProtection="1"/>
    <xf numFmtId="0" fontId="29" fillId="14" borderId="18" xfId="0" applyFont="1" applyFill="1" applyBorder="1" applyProtection="1"/>
    <xf numFmtId="0" fontId="29" fillId="15" borderId="102" xfId="0" applyFont="1" applyFill="1" applyBorder="1" applyAlignment="1">
      <alignment horizontal="center"/>
    </xf>
    <xf numFmtId="0" fontId="45" fillId="15" borderId="110" xfId="0" applyNumberFormat="1" applyFont="1" applyFill="1" applyBorder="1" applyAlignment="1" applyProtection="1">
      <alignment vertical="center"/>
    </xf>
    <xf numFmtId="0" fontId="29" fillId="15" borderId="103" xfId="0" applyFont="1" applyFill="1" applyBorder="1"/>
    <xf numFmtId="0" fontId="29" fillId="15" borderId="104" xfId="0" applyFont="1" applyFill="1" applyBorder="1" applyAlignment="1">
      <alignment horizontal="center"/>
    </xf>
    <xf numFmtId="0" fontId="45" fillId="15" borderId="115" xfId="0" applyNumberFormat="1" applyFont="1" applyFill="1" applyBorder="1" applyAlignment="1" applyProtection="1">
      <alignment vertical="center"/>
    </xf>
    <xf numFmtId="0" fontId="29" fillId="15" borderId="105" xfId="0" applyFont="1" applyFill="1" applyBorder="1"/>
    <xf numFmtId="0" fontId="29" fillId="16" borderId="0" xfId="0" applyFont="1" applyFill="1" applyBorder="1" applyProtection="1"/>
    <xf numFmtId="0" fontId="29" fillId="16" borderId="17" xfId="0" applyFont="1" applyFill="1" applyBorder="1"/>
    <xf numFmtId="0" fontId="29" fillId="16" borderId="19" xfId="0" applyFont="1" applyFill="1" applyBorder="1"/>
    <xf numFmtId="3" fontId="41" fillId="16" borderId="18" xfId="0" applyNumberFormat="1" applyFont="1" applyFill="1" applyBorder="1" applyAlignment="1" applyProtection="1">
      <alignment vertical="top"/>
    </xf>
    <xf numFmtId="3" fontId="41" fillId="16" borderId="0" xfId="0" applyNumberFormat="1" applyFont="1" applyFill="1" applyBorder="1" applyAlignment="1" applyProtection="1">
      <alignment vertical="top"/>
    </xf>
    <xf numFmtId="0" fontId="29" fillId="16" borderId="0" xfId="0" applyFont="1" applyFill="1" applyBorder="1" applyAlignment="1">
      <alignment vertical="center"/>
    </xf>
    <xf numFmtId="0" fontId="29" fillId="16" borderId="18" xfId="0" applyFont="1" applyFill="1" applyBorder="1" applyAlignment="1">
      <alignment vertical="center"/>
    </xf>
    <xf numFmtId="0" fontId="35" fillId="16" borderId="18" xfId="0" applyFont="1" applyFill="1" applyBorder="1" applyAlignment="1">
      <alignment vertical="center"/>
    </xf>
    <xf numFmtId="0" fontId="35" fillId="16" borderId="0" xfId="0" applyFont="1" applyFill="1" applyBorder="1" applyAlignment="1">
      <alignment vertical="center"/>
    </xf>
    <xf numFmtId="165" fontId="33" fillId="16" borderId="0" xfId="0" applyNumberFormat="1" applyFont="1" applyFill="1" applyBorder="1" applyAlignment="1" applyProtection="1">
      <alignment vertical="center"/>
    </xf>
    <xf numFmtId="3" fontId="52" fillId="16" borderId="0" xfId="0" applyNumberFormat="1" applyFont="1" applyFill="1" applyBorder="1" applyAlignment="1" applyProtection="1">
      <alignment horizontal="right" vertical="center"/>
      <protection locked="0"/>
    </xf>
    <xf numFmtId="0" fontId="35" fillId="16" borderId="18" xfId="0" applyFont="1" applyFill="1" applyBorder="1" applyProtection="1"/>
    <xf numFmtId="0" fontId="35" fillId="16" borderId="0" xfId="0" applyFont="1" applyFill="1" applyBorder="1" applyProtection="1"/>
    <xf numFmtId="3" fontId="41" fillId="16" borderId="0" xfId="0" applyNumberFormat="1" applyFont="1" applyFill="1" applyBorder="1" applyAlignment="1" applyProtection="1">
      <alignment horizontal="left" vertical="center"/>
    </xf>
    <xf numFmtId="3" fontId="50" fillId="16" borderId="0" xfId="0" applyNumberFormat="1" applyFont="1" applyFill="1" applyBorder="1" applyAlignment="1" applyProtection="1">
      <alignment horizontal="center" vertical="center"/>
    </xf>
    <xf numFmtId="0" fontId="40" fillId="16" borderId="0" xfId="0" applyFont="1" applyFill="1" applyBorder="1" applyAlignment="1" applyProtection="1">
      <alignment vertical="center"/>
    </xf>
    <xf numFmtId="0" fontId="29" fillId="16" borderId="0" xfId="0" applyFont="1" applyFill="1" applyBorder="1" applyAlignment="1" applyProtection="1">
      <alignment vertical="center"/>
    </xf>
    <xf numFmtId="0" fontId="44" fillId="16" borderId="0" xfId="0" applyFont="1" applyFill="1" applyBorder="1" applyAlignment="1" applyProtection="1">
      <alignment horizontal="center" vertical="center"/>
    </xf>
    <xf numFmtId="0" fontId="35" fillId="16" borderId="25" xfId="0" applyFont="1" applyFill="1" applyBorder="1" applyProtection="1"/>
    <xf numFmtId="0" fontId="35" fillId="16" borderId="23" xfId="0" applyFont="1" applyFill="1" applyBorder="1" applyProtection="1"/>
    <xf numFmtId="0" fontId="41" fillId="16" borderId="23" xfId="0" applyFont="1" applyFill="1" applyBorder="1" applyAlignment="1">
      <alignment vertical="top"/>
    </xf>
    <xf numFmtId="0" fontId="29" fillId="16" borderId="23" xfId="0" applyFont="1" applyFill="1" applyBorder="1" applyAlignment="1" applyProtection="1">
      <alignment vertical="center"/>
    </xf>
    <xf numFmtId="0" fontId="35" fillId="16" borderId="0" xfId="0" applyFont="1" applyFill="1" applyBorder="1" applyAlignment="1" applyProtection="1">
      <alignment vertical="center"/>
    </xf>
    <xf numFmtId="0" fontId="44" fillId="16" borderId="0" xfId="0" applyFont="1" applyFill="1" applyBorder="1" applyAlignment="1">
      <alignment vertical="top"/>
    </xf>
    <xf numFmtId="0" fontId="41" fillId="16" borderId="0" xfId="0" applyFont="1" applyFill="1" applyBorder="1" applyAlignment="1">
      <alignment vertical="top"/>
    </xf>
    <xf numFmtId="0" fontId="35" fillId="16" borderId="18" xfId="0" applyFont="1" applyFill="1" applyBorder="1" applyAlignment="1" applyProtection="1">
      <alignment vertical="center"/>
    </xf>
    <xf numFmtId="0" fontId="33" fillId="16" borderId="0" xfId="0" applyFont="1" applyFill="1" applyBorder="1" applyAlignment="1">
      <alignment vertical="top"/>
    </xf>
    <xf numFmtId="3" fontId="87" fillId="14" borderId="123" xfId="0" applyNumberFormat="1" applyFont="1" applyFill="1" applyBorder="1" applyAlignment="1">
      <alignment shrinkToFit="1"/>
    </xf>
    <xf numFmtId="3" fontId="35" fillId="14" borderId="47" xfId="0" applyNumberFormat="1" applyFont="1" applyFill="1" applyBorder="1"/>
    <xf numFmtId="10" fontId="52" fillId="0" borderId="128" xfId="0" applyNumberFormat="1" applyFont="1" applyBorder="1" applyAlignment="1" applyProtection="1">
      <alignment horizontal="right" vertical="center"/>
      <protection locked="0"/>
    </xf>
    <xf numFmtId="165" fontId="91" fillId="16" borderId="0" xfId="0" applyNumberFormat="1" applyFont="1" applyFill="1" applyBorder="1" applyAlignment="1" applyProtection="1">
      <alignment vertical="center"/>
    </xf>
    <xf numFmtId="3" fontId="92" fillId="16" borderId="0" xfId="0" applyNumberFormat="1" applyFont="1" applyFill="1" applyBorder="1" applyAlignment="1" applyProtection="1">
      <alignment horizontal="right" vertical="center"/>
      <protection locked="0"/>
    </xf>
    <xf numFmtId="3" fontId="94" fillId="3" borderId="2" xfId="0" applyNumberFormat="1" applyFont="1" applyFill="1" applyBorder="1" applyAlignment="1" applyProtection="1">
      <alignment horizontal="right" vertical="center"/>
      <protection locked="0"/>
    </xf>
    <xf numFmtId="3" fontId="94" fillId="0" borderId="2" xfId="0" applyNumberFormat="1" applyFont="1" applyBorder="1" applyAlignment="1" applyProtection="1">
      <alignment horizontal="right" vertical="center"/>
      <protection locked="0"/>
    </xf>
    <xf numFmtId="3" fontId="94" fillId="3" borderId="2" xfId="0" applyNumberFormat="1" applyFont="1" applyFill="1" applyBorder="1" applyAlignment="1" applyProtection="1">
      <alignment horizontal="center" vertical="center"/>
      <protection locked="0"/>
    </xf>
    <xf numFmtId="49" fontId="95" fillId="18" borderId="130" xfId="0" applyNumberFormat="1" applyFont="1" applyFill="1" applyBorder="1" applyAlignment="1" applyProtection="1">
      <alignment horizontal="center" vertical="center"/>
      <protection locked="0"/>
    </xf>
    <xf numFmtId="0" fontId="29" fillId="21" borderId="24" xfId="0" applyFont="1" applyFill="1" applyBorder="1" applyAlignment="1" applyProtection="1"/>
    <xf numFmtId="0" fontId="29" fillId="21" borderId="24" xfId="0" applyFont="1" applyFill="1" applyBorder="1"/>
    <xf numFmtId="0" fontId="29" fillId="21" borderId="16" xfId="0" applyFont="1" applyFill="1" applyBorder="1"/>
    <xf numFmtId="0" fontId="29" fillId="21" borderId="0" xfId="0" applyFont="1" applyFill="1" applyBorder="1" applyProtection="1"/>
    <xf numFmtId="0" fontId="29" fillId="21" borderId="0" xfId="0" applyFont="1" applyFill="1" applyBorder="1"/>
    <xf numFmtId="0" fontId="29" fillId="21" borderId="17" xfId="0" applyFont="1" applyFill="1" applyBorder="1"/>
    <xf numFmtId="0" fontId="30" fillId="21" borderId="0" xfId="0" applyFont="1" applyFill="1" applyBorder="1" applyAlignment="1">
      <alignment horizontal="right"/>
    </xf>
    <xf numFmtId="3" fontId="38" fillId="21" borderId="0" xfId="0" applyNumberFormat="1" applyFont="1" applyFill="1" applyBorder="1" applyAlignment="1">
      <alignment horizontal="right"/>
    </xf>
    <xf numFmtId="0" fontId="46" fillId="21" borderId="0" xfId="0" applyFont="1" applyFill="1" applyBorder="1" applyAlignment="1">
      <alignment horizontal="right"/>
    </xf>
    <xf numFmtId="164" fontId="38" fillId="21" borderId="0" xfId="0" applyNumberFormat="1" applyFont="1" applyFill="1" applyBorder="1" applyAlignment="1">
      <alignment horizontal="right"/>
    </xf>
    <xf numFmtId="0" fontId="55" fillId="21" borderId="0" xfId="0" applyFont="1" applyFill="1" applyBorder="1" applyProtection="1"/>
    <xf numFmtId="0" fontId="29" fillId="21" borderId="0" xfId="0" applyFont="1" applyFill="1" applyBorder="1" applyAlignment="1" applyProtection="1"/>
    <xf numFmtId="0" fontId="29" fillId="21" borderId="135" xfId="0" applyFont="1" applyFill="1" applyBorder="1" applyAlignment="1" applyProtection="1"/>
    <xf numFmtId="0" fontId="96" fillId="16" borderId="0" xfId="0" applyFont="1" applyFill="1" applyBorder="1" applyAlignment="1">
      <alignment horizontal="center" vertical="center"/>
    </xf>
    <xf numFmtId="0" fontId="87" fillId="16" borderId="0" xfId="0" applyFont="1" applyFill="1" applyBorder="1" applyAlignment="1">
      <alignment horizontal="center"/>
    </xf>
    <xf numFmtId="49" fontId="65" fillId="15" borderId="110" xfId="0" applyNumberFormat="1" applyFont="1" applyFill="1" applyBorder="1" applyAlignment="1" applyProtection="1">
      <alignment vertical="center"/>
    </xf>
    <xf numFmtId="0" fontId="29" fillId="15" borderId="104" xfId="0" applyFont="1" applyFill="1" applyBorder="1" applyAlignment="1" applyProtection="1"/>
    <xf numFmtId="0" fontId="29" fillId="15" borderId="115" xfId="0" applyFont="1" applyFill="1" applyBorder="1" applyAlignment="1" applyProtection="1"/>
    <xf numFmtId="0" fontId="29" fillId="15" borderId="105" xfId="0" applyFont="1" applyFill="1" applyBorder="1" applyAlignment="1" applyProtection="1"/>
    <xf numFmtId="0" fontId="29" fillId="15" borderId="137" xfId="0" applyFont="1" applyFill="1" applyBorder="1"/>
    <xf numFmtId="0" fontId="29" fillId="16" borderId="107" xfId="0" applyFont="1" applyFill="1" applyBorder="1"/>
    <xf numFmtId="0" fontId="29" fillId="14" borderId="138" xfId="0" applyFont="1" applyFill="1" applyBorder="1"/>
    <xf numFmtId="0" fontId="29" fillId="14" borderId="107" xfId="0" applyFont="1" applyFill="1" applyBorder="1"/>
    <xf numFmtId="0" fontId="36" fillId="16" borderId="17" xfId="0" applyFont="1" applyFill="1" applyBorder="1"/>
    <xf numFmtId="0" fontId="29" fillId="22" borderId="139" xfId="0" applyFont="1" applyFill="1" applyBorder="1" applyProtection="1"/>
    <xf numFmtId="0" fontId="29" fillId="22" borderId="139" xfId="0" applyFont="1" applyFill="1" applyBorder="1"/>
    <xf numFmtId="0" fontId="29" fillId="22" borderId="138" xfId="0" applyFont="1" applyFill="1" applyBorder="1"/>
    <xf numFmtId="164" fontId="87" fillId="14" borderId="123" xfId="0" applyNumberFormat="1" applyFont="1" applyFill="1" applyBorder="1" applyAlignment="1">
      <alignment shrinkToFit="1"/>
    </xf>
    <xf numFmtId="0" fontId="29" fillId="21" borderId="49" xfId="0" applyFont="1" applyFill="1" applyBorder="1" applyProtection="1"/>
    <xf numFmtId="0" fontId="91" fillId="16" borderId="0" xfId="0" applyFont="1" applyFill="1" applyBorder="1" applyAlignment="1">
      <alignment vertical="center"/>
    </xf>
    <xf numFmtId="0" fontId="78" fillId="16" borderId="0" xfId="0" applyFont="1" applyFill="1" applyBorder="1" applyAlignment="1">
      <alignment vertical="center"/>
    </xf>
    <xf numFmtId="3" fontId="79" fillId="16" borderId="19" xfId="0" applyNumberFormat="1" applyFont="1" applyFill="1" applyBorder="1"/>
    <xf numFmtId="0" fontId="100" fillId="23" borderId="159" xfId="0" applyFont="1" applyFill="1" applyBorder="1" applyAlignment="1">
      <alignment horizontal="center" vertical="center"/>
    </xf>
    <xf numFmtId="0" fontId="78" fillId="7" borderId="31" xfId="0" applyFont="1" applyFill="1" applyBorder="1" applyAlignment="1">
      <alignment vertical="center"/>
    </xf>
    <xf numFmtId="165" fontId="91" fillId="7" borderId="5" xfId="0" applyNumberFormat="1" applyFont="1" applyFill="1" applyBorder="1" applyAlignment="1" applyProtection="1">
      <alignment vertical="center"/>
    </xf>
    <xf numFmtId="165" fontId="91" fillId="7" borderId="10" xfId="0" applyNumberFormat="1" applyFont="1" applyFill="1" applyBorder="1" applyAlignment="1" applyProtection="1">
      <alignment vertical="center"/>
    </xf>
    <xf numFmtId="49" fontId="86" fillId="17" borderId="143" xfId="0" applyNumberFormat="1" applyFont="1" applyFill="1" applyBorder="1" applyAlignment="1" applyProtection="1">
      <alignment horizontal="right" vertical="center"/>
      <protection locked="0"/>
    </xf>
    <xf numFmtId="0" fontId="29" fillId="21" borderId="106" xfId="0" applyFont="1" applyFill="1" applyBorder="1" applyProtection="1"/>
    <xf numFmtId="0" fontId="29" fillId="21" borderId="106" xfId="0" applyFont="1" applyFill="1" applyBorder="1" applyAlignment="1" applyProtection="1"/>
    <xf numFmtId="0" fontId="29" fillId="21" borderId="163" xfId="0" applyFont="1" applyFill="1" applyBorder="1" applyProtection="1"/>
    <xf numFmtId="0" fontId="29" fillId="21" borderId="164" xfId="0" applyFont="1" applyFill="1" applyBorder="1" applyProtection="1"/>
    <xf numFmtId="0" fontId="72" fillId="14" borderId="0" xfId="0" applyFont="1" applyFill="1" applyBorder="1"/>
    <xf numFmtId="0" fontId="29" fillId="16" borderId="17" xfId="0" applyFont="1" applyFill="1" applyBorder="1" applyAlignment="1"/>
    <xf numFmtId="0" fontId="103" fillId="19" borderId="131" xfId="0" applyFont="1" applyFill="1" applyBorder="1" applyAlignment="1">
      <alignment horizontal="center" vertical="center"/>
    </xf>
    <xf numFmtId="0" fontId="36" fillId="16" borderId="138" xfId="0" applyFont="1" applyFill="1" applyBorder="1"/>
    <xf numFmtId="0" fontId="44" fillId="16" borderId="17" xfId="0" applyFont="1" applyFill="1" applyBorder="1"/>
    <xf numFmtId="0" fontId="51" fillId="16" borderId="17" xfId="0" applyFont="1" applyFill="1" applyBorder="1"/>
    <xf numFmtId="0" fontId="29" fillId="16" borderId="107" xfId="0" applyFont="1" applyFill="1" applyBorder="1" applyAlignment="1"/>
    <xf numFmtId="0" fontId="104" fillId="19" borderId="131" xfId="0" applyFont="1" applyFill="1" applyBorder="1" applyAlignment="1">
      <alignment horizontal="center" vertical="center"/>
    </xf>
    <xf numFmtId="0" fontId="29" fillId="24" borderId="184" xfId="0" applyFont="1" applyFill="1" applyBorder="1"/>
    <xf numFmtId="0" fontId="29" fillId="24" borderId="107" xfId="0" applyFont="1" applyFill="1" applyBorder="1"/>
    <xf numFmtId="0" fontId="102" fillId="28" borderId="185" xfId="0" applyFont="1" applyFill="1" applyBorder="1" applyAlignment="1" applyProtection="1">
      <alignment horizontal="center" vertical="center"/>
    </xf>
    <xf numFmtId="164" fontId="80" fillId="24" borderId="107" xfId="0" applyNumberFormat="1" applyFont="1" applyFill="1" applyBorder="1" applyAlignment="1">
      <alignment shrinkToFit="1"/>
    </xf>
    <xf numFmtId="0" fontId="59" fillId="24" borderId="122" xfId="1" applyFont="1" applyFill="1" applyBorder="1" applyAlignment="1" applyProtection="1"/>
    <xf numFmtId="0" fontId="89" fillId="17" borderId="123" xfId="0" applyFont="1" applyFill="1" applyBorder="1" applyAlignment="1">
      <alignment horizontal="center" vertical="center"/>
    </xf>
    <xf numFmtId="0" fontId="95" fillId="31" borderId="198" xfId="0" applyFont="1" applyFill="1" applyBorder="1" applyAlignment="1">
      <alignment horizontal="center" vertical="center"/>
    </xf>
    <xf numFmtId="0" fontId="89" fillId="29" borderId="199" xfId="0" applyFont="1" applyFill="1" applyBorder="1" applyAlignment="1">
      <alignment horizontal="center" vertical="center"/>
    </xf>
    <xf numFmtId="0" fontId="86" fillId="32" borderId="200" xfId="0" applyFont="1" applyFill="1" applyBorder="1" applyAlignment="1">
      <alignment horizontal="center" vertical="center"/>
    </xf>
    <xf numFmtId="0" fontId="86" fillId="33" borderId="201" xfId="0" applyFont="1" applyFill="1" applyBorder="1" applyAlignment="1">
      <alignment horizontal="center" vertical="center"/>
    </xf>
    <xf numFmtId="0" fontId="86" fillId="32" borderId="200" xfId="0" applyFont="1" applyFill="1" applyBorder="1" applyAlignment="1">
      <alignment horizontal="right" vertical="center"/>
    </xf>
    <xf numFmtId="49" fontId="86" fillId="19" borderId="129" xfId="0" applyNumberFormat="1" applyFont="1" applyFill="1" applyBorder="1" applyAlignment="1">
      <alignment horizontal="right" vertical="center"/>
    </xf>
    <xf numFmtId="0" fontId="90" fillId="19" borderId="129" xfId="0" applyFont="1" applyFill="1" applyBorder="1" applyAlignment="1">
      <alignment horizontal="center" vertical="center"/>
    </xf>
    <xf numFmtId="49" fontId="95" fillId="19" borderId="202" xfId="0" applyNumberFormat="1" applyFont="1" applyFill="1" applyBorder="1" applyAlignment="1">
      <alignment horizontal="right" vertical="center"/>
    </xf>
    <xf numFmtId="49" fontId="88" fillId="14" borderId="203" xfId="0" applyNumberFormat="1" applyFont="1" applyFill="1" applyBorder="1" applyAlignment="1">
      <alignment horizontal="right" vertical="center"/>
    </xf>
    <xf numFmtId="0" fontId="86" fillId="17" borderId="209" xfId="0" applyFont="1" applyFill="1" applyBorder="1" applyAlignment="1">
      <alignment horizontal="right" vertical="center"/>
    </xf>
    <xf numFmtId="0" fontId="86" fillId="17" borderId="210" xfId="0" applyFont="1" applyFill="1" applyBorder="1" applyAlignment="1">
      <alignment horizontal="right" vertical="center"/>
    </xf>
    <xf numFmtId="49" fontId="86" fillId="34" borderId="214" xfId="0" applyNumberFormat="1" applyFont="1" applyFill="1" applyBorder="1" applyAlignment="1">
      <alignment horizontal="right" vertical="center"/>
    </xf>
    <xf numFmtId="49" fontId="86" fillId="32" borderId="200" xfId="0" applyNumberFormat="1" applyFont="1" applyFill="1" applyBorder="1" applyAlignment="1">
      <alignment horizontal="right" vertical="center"/>
    </xf>
    <xf numFmtId="0" fontId="96" fillId="16" borderId="0" xfId="0" applyFont="1" applyFill="1" applyBorder="1" applyAlignment="1">
      <alignment horizontal="center"/>
    </xf>
    <xf numFmtId="0" fontId="91" fillId="16" borderId="0" xfId="0" applyFont="1" applyFill="1" applyBorder="1" applyAlignment="1">
      <alignment horizontal="center" shrinkToFit="1"/>
    </xf>
    <xf numFmtId="3" fontId="34" fillId="20" borderId="133" xfId="0" applyNumberFormat="1" applyFont="1" applyFill="1" applyBorder="1" applyAlignment="1" applyProtection="1">
      <alignment horizontal="right" vertical="center"/>
    </xf>
    <xf numFmtId="3" fontId="34" fillId="20" borderId="134" xfId="0" applyNumberFormat="1" applyFont="1" applyFill="1" applyBorder="1" applyAlignment="1" applyProtection="1">
      <alignment horizontal="right" vertical="center"/>
    </xf>
    <xf numFmtId="0" fontId="27" fillId="14" borderId="0" xfId="0" applyFont="1" applyFill="1" applyBorder="1"/>
    <xf numFmtId="0" fontId="48" fillId="14" borderId="0" xfId="0" applyFont="1" applyFill="1" applyBorder="1" applyAlignment="1" applyProtection="1"/>
    <xf numFmtId="0" fontId="35" fillId="14" borderId="0" xfId="0" applyFont="1" applyFill="1" applyBorder="1" applyAlignment="1" applyProtection="1"/>
    <xf numFmtId="0" fontId="29" fillId="14" borderId="139" xfId="0" applyFont="1" applyFill="1" applyBorder="1"/>
    <xf numFmtId="0" fontId="29" fillId="15" borderId="90" xfId="0" applyFont="1" applyFill="1" applyBorder="1" applyAlignment="1">
      <alignment horizontal="center"/>
    </xf>
    <xf numFmtId="0" fontId="27" fillId="16" borderId="118" xfId="0" applyFont="1" applyFill="1" applyBorder="1"/>
    <xf numFmtId="0" fontId="62" fillId="14" borderId="0" xfId="0" applyFont="1" applyFill="1" applyBorder="1" applyAlignment="1" applyProtection="1"/>
    <xf numFmtId="0" fontId="29" fillId="14" borderId="139" xfId="0" applyFont="1" applyFill="1" applyBorder="1" applyProtection="1"/>
    <xf numFmtId="0" fontId="99" fillId="19" borderId="169" xfId="0" applyFont="1" applyFill="1" applyBorder="1" applyAlignment="1" applyProtection="1">
      <alignment horizontal="center" vertical="center"/>
    </xf>
    <xf numFmtId="0" fontId="99" fillId="19" borderId="169" xfId="0" applyFont="1" applyFill="1" applyBorder="1" applyAlignment="1">
      <alignment horizontal="center" vertical="center"/>
    </xf>
    <xf numFmtId="0" fontId="27" fillId="16" borderId="109" xfId="0" applyFont="1" applyFill="1" applyBorder="1"/>
    <xf numFmtId="0" fontId="27" fillId="16" borderId="112" xfId="0" applyFont="1" applyFill="1" applyBorder="1"/>
    <xf numFmtId="0" fontId="29" fillId="15" borderId="89" xfId="0" applyFont="1" applyFill="1" applyBorder="1" applyProtection="1"/>
    <xf numFmtId="0" fontId="38" fillId="14" borderId="23" xfId="0" applyFont="1" applyFill="1" applyBorder="1" applyAlignment="1" applyProtection="1">
      <alignment horizontal="right"/>
    </xf>
    <xf numFmtId="0" fontId="109" fillId="15" borderId="99" xfId="0" applyFont="1" applyFill="1" applyBorder="1"/>
    <xf numFmtId="1" fontId="110" fillId="3" borderId="48" xfId="0" applyNumberFormat="1" applyFont="1" applyFill="1" applyBorder="1" applyAlignment="1" applyProtection="1">
      <alignment horizontal="left"/>
    </xf>
    <xf numFmtId="49" fontId="98" fillId="18" borderId="130" xfId="0" applyNumberFormat="1" applyFont="1" applyFill="1" applyBorder="1" applyAlignment="1" applyProtection="1">
      <alignment horizontal="center" vertical="center"/>
      <protection locked="0"/>
    </xf>
    <xf numFmtId="0" fontId="34" fillId="16" borderId="0" xfId="0" applyFont="1" applyFill="1" applyBorder="1" applyAlignment="1" applyProtection="1">
      <alignment vertical="center"/>
    </xf>
    <xf numFmtId="3" fontId="34" fillId="20" borderId="130" xfId="0" applyNumberFormat="1" applyFont="1" applyFill="1" applyBorder="1"/>
    <xf numFmtId="3" fontId="33" fillId="16" borderId="0" xfId="0" applyNumberFormat="1" applyFont="1" applyFill="1" applyBorder="1"/>
    <xf numFmtId="3" fontId="34" fillId="14" borderId="47" xfId="0" applyNumberFormat="1" applyFont="1" applyFill="1" applyBorder="1"/>
    <xf numFmtId="0" fontId="34" fillId="16" borderId="0" xfId="0" applyFont="1" applyFill="1" applyBorder="1" applyProtection="1"/>
    <xf numFmtId="0" fontId="79" fillId="16" borderId="0" xfId="0" applyFont="1" applyFill="1" applyBorder="1" applyAlignment="1">
      <alignment horizontal="center"/>
    </xf>
    <xf numFmtId="49" fontId="86" fillId="17" borderId="143" xfId="0" applyNumberFormat="1" applyFont="1" applyFill="1" applyBorder="1" applyAlignment="1" applyProtection="1">
      <alignment horizontal="right" vertical="center"/>
      <protection locked="0"/>
    </xf>
    <xf numFmtId="0" fontId="108" fillId="17" borderId="123" xfId="0" applyFont="1" applyFill="1" applyBorder="1" applyAlignment="1" applyProtection="1">
      <alignment horizontal="right" shrinkToFit="1"/>
    </xf>
    <xf numFmtId="0" fontId="29" fillId="0" borderId="0" xfId="0" applyFont="1" applyFill="1" applyBorder="1" applyProtection="1">
      <protection locked="0"/>
    </xf>
    <xf numFmtId="0" fontId="29" fillId="0" borderId="0" xfId="0" applyFont="1" applyFill="1" applyBorder="1" applyProtection="1"/>
    <xf numFmtId="0" fontId="30" fillId="0" borderId="0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/>
    </xf>
    <xf numFmtId="0" fontId="2" fillId="0" borderId="0" xfId="0" applyFont="1" applyFill="1" applyBorder="1"/>
    <xf numFmtId="0" fontId="36" fillId="0" borderId="0" xfId="0" applyFont="1" applyFill="1" applyBorder="1" applyProtection="1">
      <protection locked="0"/>
    </xf>
    <xf numFmtId="0" fontId="36" fillId="0" borderId="0" xfId="0" applyFont="1" applyFill="1" applyBorder="1" applyProtection="1"/>
    <xf numFmtId="0" fontId="36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Protection="1">
      <protection locked="0"/>
    </xf>
    <xf numFmtId="0" fontId="34" fillId="0" borderId="0" xfId="0" applyFont="1" applyFill="1" applyBorder="1" applyProtection="1"/>
    <xf numFmtId="0" fontId="34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/>
    <xf numFmtId="0" fontId="0" fillId="0" borderId="0" xfId="0" applyFill="1" applyBorder="1" applyProtection="1">
      <protection locked="0"/>
    </xf>
    <xf numFmtId="0" fontId="0" fillId="0" borderId="0" xfId="0" applyFill="1" applyBorder="1" applyProtection="1"/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0" borderId="0" xfId="0" applyFill="1" applyBorder="1" applyAlignment="1" applyProtection="1">
      <alignment vertical="center"/>
    </xf>
    <xf numFmtId="0" fontId="46" fillId="0" borderId="0" xfId="0" applyFont="1" applyFill="1" applyBorder="1" applyAlignment="1">
      <alignment vertical="center"/>
    </xf>
    <xf numFmtId="0" fontId="0" fillId="0" borderId="23" xfId="0" applyFill="1" applyBorder="1"/>
    <xf numFmtId="0" fontId="0" fillId="0" borderId="17" xfId="0" applyFill="1" applyBorder="1"/>
    <xf numFmtId="49" fontId="32" fillId="0" borderId="0" xfId="0" applyNumberFormat="1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12" fillId="0" borderId="0" xfId="0" applyFont="1" applyFill="1" applyBorder="1"/>
    <xf numFmtId="0" fontId="1" fillId="0" borderId="0" xfId="0" applyFont="1" applyFill="1" applyBorder="1"/>
    <xf numFmtId="0" fontId="36" fillId="0" borderId="0" xfId="0" applyFont="1" applyFill="1" applyBorder="1" applyAlignment="1" applyProtection="1">
      <protection locked="0"/>
    </xf>
    <xf numFmtId="0" fontId="36" fillId="0" borderId="108" xfId="0" applyFont="1" applyFill="1" applyBorder="1" applyAlignment="1" applyProtection="1"/>
    <xf numFmtId="0" fontId="64" fillId="0" borderId="0" xfId="0" applyFont="1" applyFill="1" applyBorder="1" applyAlignment="1">
      <alignment vertical="center"/>
    </xf>
    <xf numFmtId="0" fontId="34" fillId="0" borderId="0" xfId="0" applyFont="1" applyFill="1" applyBorder="1" applyAlignment="1"/>
    <xf numFmtId="0" fontId="50" fillId="0" borderId="0" xfId="0" applyFont="1" applyFill="1" applyBorder="1" applyAlignment="1"/>
    <xf numFmtId="0" fontId="49" fillId="0" borderId="0" xfId="0" applyFont="1" applyFill="1" applyBorder="1" applyAlignment="1"/>
    <xf numFmtId="0" fontId="2" fillId="0" borderId="17" xfId="0" applyFont="1" applyFill="1" applyBorder="1"/>
    <xf numFmtId="0" fontId="30" fillId="0" borderId="0" xfId="0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 applyProtection="1">
      <alignment horizontal="center" vertical="center"/>
      <protection locked="0"/>
    </xf>
    <xf numFmtId="3" fontId="40" fillId="0" borderId="0" xfId="0" applyNumberFormat="1" applyFont="1" applyFill="1" applyBorder="1" applyAlignment="1" applyProtection="1">
      <alignment horizontal="right" vertical="center"/>
      <protection locked="0"/>
    </xf>
    <xf numFmtId="0" fontId="47" fillId="0" borderId="0" xfId="0" applyFont="1" applyFill="1" applyBorder="1"/>
    <xf numFmtId="0" fontId="22" fillId="0" borderId="0" xfId="0" applyFont="1" applyFill="1" applyBorder="1"/>
    <xf numFmtId="0" fontId="0" fillId="0" borderId="19" xfId="0" applyFill="1" applyBorder="1"/>
    <xf numFmtId="0" fontId="79" fillId="16" borderId="110" xfId="0" applyFont="1" applyFill="1" applyBorder="1"/>
    <xf numFmtId="0" fontId="114" fillId="16" borderId="0" xfId="0" applyFont="1" applyFill="1" applyBorder="1"/>
    <xf numFmtId="0" fontId="78" fillId="16" borderId="0" xfId="0" applyFont="1" applyFill="1" applyBorder="1"/>
    <xf numFmtId="0" fontId="79" fillId="12" borderId="0" xfId="0" applyFont="1" applyFill="1" applyBorder="1" applyAlignment="1" applyProtection="1">
      <alignment vertical="center"/>
    </xf>
    <xf numFmtId="0" fontId="79" fillId="12" borderId="17" xfId="0" applyFont="1" applyFill="1" applyBorder="1" applyAlignment="1" applyProtection="1">
      <alignment vertical="center"/>
    </xf>
    <xf numFmtId="165" fontId="117" fillId="12" borderId="0" xfId="0" applyNumberFormat="1" applyFont="1" applyFill="1" applyBorder="1" applyAlignment="1" applyProtection="1">
      <alignment vertical="center"/>
    </xf>
    <xf numFmtId="0" fontId="81" fillId="12" borderId="0" xfId="0" applyFont="1" applyFill="1" applyBorder="1" applyAlignment="1" applyProtection="1">
      <alignment vertical="center"/>
    </xf>
    <xf numFmtId="0" fontId="81" fillId="12" borderId="17" xfId="0" applyFont="1" applyFill="1" applyBorder="1" applyAlignment="1" applyProtection="1">
      <alignment vertical="center"/>
    </xf>
    <xf numFmtId="0" fontId="78" fillId="12" borderId="0" xfId="0" applyFont="1" applyFill="1" applyBorder="1" applyAlignment="1" applyProtection="1">
      <alignment vertical="center"/>
    </xf>
    <xf numFmtId="0" fontId="78" fillId="12" borderId="17" xfId="0" applyFont="1" applyFill="1" applyBorder="1" applyAlignment="1" applyProtection="1">
      <alignment vertical="center"/>
    </xf>
    <xf numFmtId="0" fontId="116" fillId="3" borderId="2" xfId="0" applyNumberFormat="1" applyFont="1" applyFill="1" applyBorder="1" applyAlignment="1" applyProtection="1">
      <alignment horizontal="center" vertical="center"/>
      <protection locked="0"/>
    </xf>
    <xf numFmtId="49" fontId="118" fillId="12" borderId="0" xfId="0" applyNumberFormat="1" applyFont="1" applyFill="1" applyBorder="1" applyAlignment="1" applyProtection="1"/>
    <xf numFmtId="0" fontId="119" fillId="12" borderId="0" xfId="0" applyNumberFormat="1" applyFont="1" applyFill="1" applyBorder="1" applyAlignment="1" applyProtection="1">
      <alignment horizontal="center" vertical="center"/>
    </xf>
    <xf numFmtId="0" fontId="81" fillId="12" borderId="17" xfId="0" applyFont="1" applyFill="1" applyBorder="1" applyAlignment="1" applyProtection="1"/>
    <xf numFmtId="49" fontId="120" fillId="12" borderId="0" xfId="0" applyNumberFormat="1" applyFont="1" applyFill="1" applyBorder="1" applyAlignment="1" applyProtection="1">
      <alignment horizontal="center"/>
    </xf>
    <xf numFmtId="0" fontId="116" fillId="12" borderId="0" xfId="0" applyNumberFormat="1" applyFont="1" applyFill="1" applyBorder="1" applyAlignment="1" applyProtection="1">
      <alignment horizontal="center" vertical="center"/>
    </xf>
    <xf numFmtId="0" fontId="81" fillId="12" borderId="107" xfId="0" applyFont="1" applyFill="1" applyBorder="1" applyAlignment="1" applyProtection="1"/>
    <xf numFmtId="49" fontId="93" fillId="12" borderId="0" xfId="0" applyNumberFormat="1" applyFont="1" applyFill="1" applyBorder="1" applyAlignment="1" applyProtection="1"/>
    <xf numFmtId="49" fontId="93" fillId="12" borderId="107" xfId="0" applyNumberFormat="1" applyFont="1" applyFill="1" applyBorder="1" applyAlignment="1" applyProtection="1"/>
    <xf numFmtId="0" fontId="81" fillId="0" borderId="0" xfId="0" applyFont="1" applyFill="1" applyBorder="1" applyAlignment="1" applyProtection="1"/>
    <xf numFmtId="0" fontId="81" fillId="16" borderId="106" xfId="0" applyFont="1" applyFill="1" applyBorder="1" applyAlignment="1" applyProtection="1">
      <protection locked="0"/>
    </xf>
    <xf numFmtId="49" fontId="120" fillId="16" borderId="0" xfId="0" applyNumberFormat="1" applyFont="1" applyFill="1" applyBorder="1" applyAlignment="1" applyProtection="1">
      <protection locked="0"/>
    </xf>
    <xf numFmtId="1" fontId="116" fillId="16" borderId="0" xfId="0" applyNumberFormat="1" applyFont="1" applyFill="1" applyBorder="1" applyAlignment="1" applyProtection="1">
      <alignment horizontal="center"/>
      <protection locked="0"/>
    </xf>
    <xf numFmtId="49" fontId="120" fillId="16" borderId="0" xfId="0" applyNumberFormat="1" applyFont="1" applyFill="1" applyBorder="1" applyAlignment="1" applyProtection="1">
      <alignment horizontal="center"/>
      <protection locked="0"/>
    </xf>
    <xf numFmtId="0" fontId="116" fillId="16" borderId="0" xfId="0" applyNumberFormat="1" applyFont="1" applyFill="1" applyBorder="1" applyAlignment="1" applyProtection="1">
      <alignment horizontal="center" vertical="center"/>
      <protection locked="0"/>
    </xf>
    <xf numFmtId="0" fontId="81" fillId="16" borderId="107" xfId="0" applyFont="1" applyFill="1" applyBorder="1" applyAlignment="1" applyProtection="1">
      <protection locked="0"/>
    </xf>
    <xf numFmtId="49" fontId="118" fillId="0" borderId="0" xfId="0" applyNumberFormat="1" applyFont="1" applyFill="1" applyBorder="1" applyAlignment="1" applyProtection="1"/>
    <xf numFmtId="1" fontId="119" fillId="0" borderId="0" xfId="0" applyNumberFormat="1" applyFont="1" applyFill="1" applyBorder="1" applyAlignment="1" applyProtection="1">
      <alignment horizontal="center"/>
    </xf>
    <xf numFmtId="49" fontId="118" fillId="0" borderId="0" xfId="0" applyNumberFormat="1" applyFont="1" applyFill="1" applyBorder="1" applyAlignment="1" applyProtection="1">
      <alignment horizontal="center"/>
    </xf>
    <xf numFmtId="0" fontId="119" fillId="0" borderId="0" xfId="0" applyNumberFormat="1" applyFont="1" applyFill="1" applyBorder="1" applyAlignment="1" applyProtection="1">
      <alignment horizontal="center" vertical="center"/>
    </xf>
    <xf numFmtId="0" fontId="121" fillId="0" borderId="0" xfId="0" applyFont="1" applyFill="1" applyBorder="1" applyAlignment="1" applyProtection="1"/>
    <xf numFmtId="49" fontId="122" fillId="0" borderId="0" xfId="1" applyNumberFormat="1" applyFont="1" applyFill="1" applyBorder="1" applyAlignment="1" applyProtection="1"/>
    <xf numFmtId="49" fontId="123" fillId="0" borderId="0" xfId="1" applyNumberFormat="1" applyFont="1" applyFill="1" applyBorder="1" applyAlignment="1" applyProtection="1">
      <alignment horizontal="right"/>
    </xf>
    <xf numFmtId="0" fontId="37" fillId="0" borderId="18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81" fillId="0" borderId="18" xfId="0" applyFont="1" applyFill="1" applyBorder="1"/>
    <xf numFmtId="0" fontId="81" fillId="0" borderId="0" xfId="0" applyFont="1" applyFill="1" applyBorder="1"/>
    <xf numFmtId="0" fontId="81" fillId="0" borderId="17" xfId="0" applyFont="1" applyFill="1" applyBorder="1"/>
    <xf numFmtId="0" fontId="34" fillId="0" borderId="18" xfId="0" applyFont="1" applyFill="1" applyBorder="1" applyAlignment="1" applyProtection="1">
      <alignment vertical="center"/>
    </xf>
    <xf numFmtId="0" fontId="34" fillId="0" borderId="17" xfId="0" applyFont="1" applyFill="1" applyBorder="1" applyAlignment="1" applyProtection="1">
      <alignment vertical="center"/>
    </xf>
    <xf numFmtId="1" fontId="116" fillId="16" borderId="108" xfId="0" applyNumberFormat="1" applyFont="1" applyFill="1" applyBorder="1" applyAlignment="1" applyProtection="1">
      <alignment horizontal="center"/>
      <protection locked="0"/>
    </xf>
    <xf numFmtId="49" fontId="120" fillId="16" borderId="221" xfId="0" applyNumberFormat="1" applyFont="1" applyFill="1" applyBorder="1" applyAlignment="1" applyProtection="1">
      <alignment horizontal="center"/>
      <protection locked="0"/>
    </xf>
    <xf numFmtId="1" fontId="116" fillId="16" borderId="222" xfId="0" applyNumberFormat="1" applyFont="1" applyFill="1" applyBorder="1" applyAlignment="1" applyProtection="1">
      <alignment horizontal="center"/>
    </xf>
    <xf numFmtId="49" fontId="120" fillId="16" borderId="223" xfId="0" applyNumberFormat="1" applyFont="1" applyFill="1" applyBorder="1" applyAlignment="1" applyProtection="1">
      <alignment horizontal="center"/>
    </xf>
    <xf numFmtId="49" fontId="120" fillId="16" borderId="224" xfId="0" applyNumberFormat="1" applyFont="1" applyFill="1" applyBorder="1" applyAlignment="1" applyProtection="1">
      <alignment horizontal="center"/>
    </xf>
    <xf numFmtId="0" fontId="127" fillId="15" borderId="110" xfId="0" applyNumberFormat="1" applyFont="1" applyFill="1" applyBorder="1" applyAlignment="1" applyProtection="1">
      <alignment vertical="center"/>
    </xf>
    <xf numFmtId="0" fontId="127" fillId="15" borderId="115" xfId="0" applyNumberFormat="1" applyFont="1" applyFill="1" applyBorder="1" applyAlignment="1" applyProtection="1">
      <alignment vertical="center"/>
    </xf>
    <xf numFmtId="0" fontId="78" fillId="15" borderId="115" xfId="0" applyFont="1" applyFill="1" applyBorder="1" applyAlignment="1" applyProtection="1"/>
    <xf numFmtId="0" fontId="124" fillId="16" borderId="23" xfId="0" applyFont="1" applyFill="1" applyBorder="1" applyAlignment="1">
      <alignment horizontal="center" vertical="center"/>
    </xf>
    <xf numFmtId="0" fontId="131" fillId="16" borderId="23" xfId="0" applyFont="1" applyFill="1" applyBorder="1" applyAlignment="1">
      <alignment horizontal="center"/>
    </xf>
    <xf numFmtId="0" fontId="111" fillId="14" borderId="2" xfId="0" applyFont="1" applyFill="1" applyBorder="1" applyAlignment="1">
      <alignment horizontal="right"/>
    </xf>
    <xf numFmtId="3" fontId="111" fillId="14" borderId="2" xfId="0" applyNumberFormat="1" applyFont="1" applyFill="1" applyBorder="1" applyAlignment="1"/>
    <xf numFmtId="166" fontId="79" fillId="14" borderId="2" xfId="0" applyNumberFormat="1" applyFont="1" applyFill="1" applyBorder="1" applyAlignment="1">
      <alignment shrinkToFit="1"/>
    </xf>
    <xf numFmtId="0" fontId="111" fillId="14" borderId="59" xfId="0" applyFont="1" applyFill="1" applyBorder="1" applyAlignment="1">
      <alignment horizontal="right"/>
    </xf>
    <xf numFmtId="164" fontId="111" fillId="14" borderId="59" xfId="0" applyNumberFormat="1" applyFont="1" applyFill="1" applyBorder="1" applyAlignment="1">
      <alignment horizontal="right"/>
    </xf>
    <xf numFmtId="166" fontId="79" fillId="14" borderId="59" xfId="0" applyNumberFormat="1" applyFont="1" applyFill="1" applyBorder="1" applyAlignment="1">
      <alignment shrinkToFit="1"/>
    </xf>
    <xf numFmtId="3" fontId="111" fillId="35" borderId="204" xfId="0" applyNumberFormat="1" applyFont="1" applyFill="1" applyBorder="1" applyAlignment="1"/>
    <xf numFmtId="166" fontId="79" fillId="35" borderId="205" xfId="0" applyNumberFormat="1" applyFont="1" applyFill="1" applyBorder="1" applyAlignment="1">
      <alignment shrinkToFit="1"/>
    </xf>
    <xf numFmtId="3" fontId="111" fillId="35" borderId="205" xfId="0" applyNumberFormat="1" applyFont="1" applyFill="1" applyBorder="1" applyAlignment="1"/>
    <xf numFmtId="3" fontId="111" fillId="35" borderId="206" xfId="0" applyNumberFormat="1" applyFont="1" applyFill="1" applyBorder="1" applyAlignment="1"/>
    <xf numFmtId="0" fontId="124" fillId="16" borderId="0" xfId="0" applyFont="1" applyFill="1" applyBorder="1" applyAlignment="1">
      <alignment horizontal="center" vertical="center"/>
    </xf>
    <xf numFmtId="0" fontId="88" fillId="16" borderId="23" xfId="0" applyFont="1" applyFill="1" applyBorder="1" applyAlignment="1">
      <alignment horizontal="center"/>
    </xf>
    <xf numFmtId="3" fontId="111" fillId="37" borderId="45" xfId="0" applyNumberFormat="1" applyFont="1" applyFill="1" applyBorder="1" applyAlignment="1"/>
    <xf numFmtId="166" fontId="111" fillId="37" borderId="43" xfId="0" applyNumberFormat="1" applyFont="1" applyFill="1" applyBorder="1" applyAlignment="1">
      <alignment shrinkToFit="1"/>
    </xf>
    <xf numFmtId="3" fontId="111" fillId="37" borderId="43" xfId="0" applyNumberFormat="1" applyFont="1" applyFill="1" applyBorder="1" applyAlignment="1"/>
    <xf numFmtId="0" fontId="111" fillId="36" borderId="44" xfId="0" applyFont="1" applyFill="1" applyBorder="1" applyAlignment="1">
      <alignment horizontal="right"/>
    </xf>
    <xf numFmtId="3" fontId="111" fillId="36" borderId="44" xfId="0" applyNumberFormat="1" applyFont="1" applyFill="1" applyBorder="1" applyAlignment="1"/>
    <xf numFmtId="3" fontId="111" fillId="36" borderId="44" xfId="0" applyNumberFormat="1" applyFont="1" applyFill="1" applyBorder="1" applyAlignment="1">
      <alignment shrinkToFit="1"/>
    </xf>
    <xf numFmtId="0" fontId="111" fillId="36" borderId="2" xfId="0" applyFont="1" applyFill="1" applyBorder="1" applyAlignment="1">
      <alignment horizontal="right"/>
    </xf>
    <xf numFmtId="3" fontId="111" fillId="36" borderId="2" xfId="0" applyNumberFormat="1" applyFont="1" applyFill="1" applyBorder="1" applyAlignment="1"/>
    <xf numFmtId="166" fontId="79" fillId="36" borderId="2" xfId="0" applyNumberFormat="1" applyFont="1" applyFill="1" applyBorder="1" applyAlignment="1">
      <alignment shrinkToFit="1"/>
    </xf>
    <xf numFmtId="3" fontId="111" fillId="36" borderId="2" xfId="0" applyNumberFormat="1" applyFont="1" applyFill="1" applyBorder="1" applyAlignment="1">
      <alignment shrinkToFit="1"/>
    </xf>
    <xf numFmtId="0" fontId="79" fillId="16" borderId="0" xfId="0" applyFont="1" applyFill="1" applyBorder="1" applyAlignment="1">
      <alignment shrinkToFit="1"/>
    </xf>
    <xf numFmtId="49" fontId="111" fillId="36" borderId="44" xfId="0" applyNumberFormat="1" applyFont="1" applyFill="1" applyBorder="1" applyAlignment="1">
      <alignment horizontal="right"/>
    </xf>
    <xf numFmtId="49" fontId="111" fillId="36" borderId="2" xfId="0" applyNumberFormat="1" applyFont="1" applyFill="1" applyBorder="1" applyAlignment="1">
      <alignment horizontal="right"/>
    </xf>
    <xf numFmtId="0" fontId="79" fillId="16" borderId="0" xfId="0" applyFont="1" applyFill="1" applyBorder="1" applyAlignment="1">
      <alignment vertical="center" shrinkToFit="1"/>
    </xf>
    <xf numFmtId="3" fontId="111" fillId="20" borderId="169" xfId="0" applyNumberFormat="1" applyFont="1" applyFill="1" applyBorder="1" applyAlignment="1"/>
    <xf numFmtId="166" fontId="79" fillId="20" borderId="207" xfId="0" applyNumberFormat="1" applyFont="1" applyFill="1" applyBorder="1" applyAlignment="1">
      <alignment shrinkToFit="1"/>
    </xf>
    <xf numFmtId="164" fontId="111" fillId="20" borderId="207" xfId="0" applyNumberFormat="1" applyFont="1" applyFill="1" applyBorder="1" applyAlignment="1"/>
    <xf numFmtId="164" fontId="111" fillId="20" borderId="208" xfId="0" applyNumberFormat="1" applyFont="1" applyFill="1" applyBorder="1" applyAlignment="1"/>
    <xf numFmtId="0" fontId="87" fillId="16" borderId="0" xfId="0" applyFont="1" applyFill="1" applyBorder="1" applyAlignment="1">
      <alignment horizontal="right" vertical="center"/>
    </xf>
    <xf numFmtId="3" fontId="111" fillId="36" borderId="47" xfId="0" applyNumberFormat="1" applyFont="1" applyFill="1" applyBorder="1" applyAlignment="1"/>
    <xf numFmtId="3" fontId="79" fillId="36" borderId="2" xfId="0" applyNumberFormat="1" applyFont="1" applyFill="1" applyBorder="1" applyAlignment="1"/>
    <xf numFmtId="3" fontId="111" fillId="35" borderId="211" xfId="0" applyNumberFormat="1" applyFont="1" applyFill="1" applyBorder="1" applyAlignment="1"/>
    <xf numFmtId="166" fontId="79" fillId="35" borderId="212" xfId="0" applyNumberFormat="1" applyFont="1" applyFill="1" applyBorder="1" applyAlignment="1">
      <alignment shrinkToFit="1"/>
    </xf>
    <xf numFmtId="3" fontId="79" fillId="35" borderId="212" xfId="0" applyNumberFormat="1" applyFont="1" applyFill="1" applyBorder="1" applyAlignment="1"/>
    <xf numFmtId="3" fontId="79" fillId="35" borderId="213" xfId="0" applyNumberFormat="1" applyFont="1" applyFill="1" applyBorder="1" applyAlignment="1"/>
    <xf numFmtId="3" fontId="111" fillId="36" borderId="215" xfId="0" applyNumberFormat="1" applyFont="1" applyFill="1" applyBorder="1" applyAlignment="1"/>
    <xf numFmtId="166" fontId="79" fillId="36" borderId="216" xfId="0" applyNumberFormat="1" applyFont="1" applyFill="1" applyBorder="1" applyAlignment="1">
      <alignment shrinkToFit="1"/>
    </xf>
    <xf numFmtId="3" fontId="79" fillId="36" borderId="216" xfId="0" applyNumberFormat="1" applyFont="1" applyFill="1" applyBorder="1" applyAlignment="1"/>
    <xf numFmtId="3" fontId="79" fillId="36" borderId="217" xfId="0" applyNumberFormat="1" applyFont="1" applyFill="1" applyBorder="1" applyAlignment="1"/>
    <xf numFmtId="0" fontId="99" fillId="11" borderId="64" xfId="0" applyFont="1" applyFill="1" applyBorder="1" applyAlignment="1">
      <alignment horizontal="center" vertical="center"/>
    </xf>
    <xf numFmtId="164" fontId="111" fillId="14" borderId="47" xfId="0" applyNumberFormat="1" applyFont="1" applyFill="1" applyBorder="1" applyAlignment="1"/>
    <xf numFmtId="164" fontId="111" fillId="14" borderId="2" xfId="0" applyNumberFormat="1" applyFont="1" applyFill="1" applyBorder="1" applyAlignment="1"/>
    <xf numFmtId="164" fontId="111" fillId="36" borderId="16" xfId="0" applyNumberFormat="1" applyFont="1" applyFill="1" applyBorder="1" applyAlignment="1"/>
    <xf numFmtId="166" fontId="79" fillId="36" borderId="59" xfId="0" applyNumberFormat="1" applyFont="1" applyFill="1" applyBorder="1" applyAlignment="1">
      <alignment shrinkToFit="1"/>
    </xf>
    <xf numFmtId="3" fontId="79" fillId="36" borderId="59" xfId="0" applyNumberFormat="1" applyFont="1" applyFill="1" applyBorder="1" applyAlignment="1"/>
    <xf numFmtId="164" fontId="111" fillId="20" borderId="169" xfId="0" applyNumberFormat="1" applyFont="1" applyFill="1" applyBorder="1" applyAlignment="1"/>
    <xf numFmtId="164" fontId="111" fillId="36" borderId="59" xfId="0" applyNumberFormat="1" applyFont="1" applyFill="1" applyBorder="1" applyAlignment="1"/>
    <xf numFmtId="164" fontId="79" fillId="36" borderId="59" xfId="0" applyNumberFormat="1" applyFont="1" applyFill="1" applyBorder="1" applyAlignment="1"/>
    <xf numFmtId="3" fontId="79" fillId="36" borderId="44" xfId="0" applyNumberFormat="1" applyFont="1" applyFill="1" applyBorder="1" applyAlignment="1"/>
    <xf numFmtId="164" fontId="79" fillId="36" borderId="44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 applyAlignment="1" applyProtection="1"/>
    <xf numFmtId="0" fontId="31" fillId="0" borderId="0" xfId="0" applyFont="1" applyFill="1" applyBorder="1" applyAlignment="1">
      <alignment vertical="center"/>
    </xf>
    <xf numFmtId="0" fontId="29" fillId="0" borderId="17" xfId="0" applyFont="1" applyFill="1" applyBorder="1"/>
    <xf numFmtId="0" fontId="53" fillId="0" borderId="0" xfId="0" applyFont="1" applyFill="1" applyBorder="1" applyAlignment="1">
      <alignment horizontal="center" vertical="center"/>
    </xf>
    <xf numFmtId="0" fontId="29" fillId="0" borderId="0" xfId="0" applyFont="1" applyFill="1"/>
    <xf numFmtId="0" fontId="0" fillId="0" borderId="107" xfId="0" applyFill="1" applyBorder="1"/>
    <xf numFmtId="0" fontId="35" fillId="0" borderId="24" xfId="0" applyFont="1" applyFill="1" applyBorder="1" applyProtection="1"/>
    <xf numFmtId="0" fontId="29" fillId="0" borderId="24" xfId="0" applyFont="1" applyFill="1" applyBorder="1" applyAlignment="1" applyProtection="1">
      <alignment vertical="center"/>
    </xf>
    <xf numFmtId="0" fontId="29" fillId="0" borderId="24" xfId="0" applyFont="1" applyFill="1" applyBorder="1"/>
    <xf numFmtId="0" fontId="35" fillId="0" borderId="0" xfId="0" applyFont="1" applyFill="1" applyBorder="1" applyProtection="1"/>
    <xf numFmtId="0" fontId="35" fillId="0" borderId="0" xfId="0" applyFont="1" applyFill="1" applyBorder="1"/>
    <xf numFmtId="0" fontId="14" fillId="0" borderId="0" xfId="0" applyFont="1" applyFill="1"/>
    <xf numFmtId="0" fontId="0" fillId="0" borderId="121" xfId="0" applyFill="1" applyBorder="1"/>
    <xf numFmtId="0" fontId="0" fillId="0" borderId="122" xfId="0" applyFill="1" applyBorder="1"/>
    <xf numFmtId="0" fontId="78" fillId="16" borderId="112" xfId="0" applyFont="1" applyFill="1" applyBorder="1"/>
    <xf numFmtId="0" fontId="78" fillId="16" borderId="113" xfId="0" applyFont="1" applyFill="1" applyBorder="1"/>
    <xf numFmtId="3" fontId="79" fillId="14" borderId="145" xfId="0" applyNumberFormat="1" applyFont="1" applyFill="1" applyBorder="1" applyAlignment="1" applyProtection="1">
      <alignment horizontal="right" vertical="center"/>
    </xf>
    <xf numFmtId="3" fontId="79" fillId="14" borderId="147" xfId="0" applyNumberFormat="1" applyFont="1" applyFill="1" applyBorder="1" applyAlignment="1" applyProtection="1">
      <alignment horizontal="right" vertical="center"/>
    </xf>
    <xf numFmtId="3" fontId="92" fillId="7" borderId="35" xfId="0" applyNumberFormat="1" applyFont="1" applyFill="1" applyBorder="1" applyAlignment="1" applyProtection="1">
      <alignment horizontal="right" vertical="center"/>
      <protection locked="0"/>
    </xf>
    <xf numFmtId="0" fontId="78" fillId="7" borderId="29" xfId="0" applyFont="1" applyFill="1" applyBorder="1" applyAlignment="1" applyProtection="1">
      <alignment vertical="center"/>
    </xf>
    <xf numFmtId="3" fontId="133" fillId="3" borderId="36" xfId="0" applyNumberFormat="1" applyFont="1" applyFill="1" applyBorder="1" applyAlignment="1" applyProtection="1">
      <alignment horizontal="right" vertical="center"/>
      <protection locked="0"/>
    </xf>
    <xf numFmtId="3" fontId="92" fillId="0" borderId="37" xfId="0" applyNumberFormat="1" applyFont="1" applyBorder="1" applyAlignment="1" applyProtection="1">
      <alignment horizontal="right" vertical="center"/>
      <protection locked="0"/>
    </xf>
    <xf numFmtId="3" fontId="133" fillId="0" borderId="38" xfId="0" applyNumberFormat="1" applyFont="1" applyBorder="1" applyAlignment="1" applyProtection="1">
      <alignment horizontal="right" vertical="center"/>
      <protection locked="0"/>
    </xf>
    <xf numFmtId="0" fontId="87" fillId="16" borderId="0" xfId="0" applyFont="1" applyFill="1" applyBorder="1"/>
    <xf numFmtId="0" fontId="76" fillId="16" borderId="0" xfId="0" applyFont="1" applyFill="1" applyBorder="1"/>
    <xf numFmtId="0" fontId="134" fillId="16" borderId="0" xfId="0" applyFont="1" applyFill="1" applyBorder="1"/>
    <xf numFmtId="0" fontId="78" fillId="16" borderId="118" xfId="0" applyFont="1" applyFill="1" applyBorder="1"/>
    <xf numFmtId="0" fontId="78" fillId="16" borderId="119" xfId="0" applyFont="1" applyFill="1" applyBorder="1"/>
    <xf numFmtId="0" fontId="78" fillId="16" borderId="120" xfId="0" applyFont="1" applyFill="1" applyBorder="1"/>
    <xf numFmtId="49" fontId="65" fillId="0" borderId="0" xfId="0" applyNumberFormat="1" applyFont="1" applyFill="1" applyBorder="1" applyAlignment="1" applyProtection="1">
      <alignment vertical="center"/>
    </xf>
    <xf numFmtId="0" fontId="45" fillId="0" borderId="0" xfId="0" applyNumberFormat="1" applyFont="1" applyFill="1" applyBorder="1" applyAlignment="1" applyProtection="1">
      <alignment vertical="center"/>
    </xf>
    <xf numFmtId="49" fontId="43" fillId="0" borderId="0" xfId="0" applyNumberFormat="1" applyFont="1" applyFill="1" applyBorder="1" applyAlignment="1" applyProtection="1">
      <alignment vertical="center"/>
    </xf>
    <xf numFmtId="49" fontId="42" fillId="0" borderId="0" xfId="0" applyNumberFormat="1" applyFont="1" applyFill="1" applyBorder="1" applyAlignment="1" applyProtection="1">
      <alignment vertical="center"/>
    </xf>
    <xf numFmtId="0" fontId="36" fillId="0" borderId="0" xfId="0" applyFont="1" applyFill="1" applyBorder="1"/>
    <xf numFmtId="0" fontId="67" fillId="0" borderId="0" xfId="0" applyFont="1" applyFill="1" applyBorder="1" applyAlignment="1"/>
    <xf numFmtId="0" fontId="34" fillId="0" borderId="0" xfId="0" applyFont="1" applyFill="1"/>
    <xf numFmtId="0" fontId="12" fillId="0" borderId="0" xfId="0" applyFont="1" applyFill="1"/>
    <xf numFmtId="0" fontId="78" fillId="16" borderId="109" xfId="0" applyFont="1" applyFill="1" applyBorder="1"/>
    <xf numFmtId="0" fontId="78" fillId="16" borderId="110" xfId="0" applyFont="1" applyFill="1" applyBorder="1"/>
    <xf numFmtId="0" fontId="78" fillId="16" borderId="111" xfId="0" applyFont="1" applyFill="1" applyBorder="1"/>
    <xf numFmtId="0" fontId="135" fillId="16" borderId="112" xfId="0" applyFont="1" applyFill="1" applyBorder="1" applyAlignment="1">
      <alignment horizontal="center"/>
    </xf>
    <xf numFmtId="0" fontId="135" fillId="16" borderId="0" xfId="0" applyFont="1" applyFill="1" applyBorder="1" applyAlignment="1">
      <alignment horizontal="center"/>
    </xf>
    <xf numFmtId="0" fontId="135" fillId="16" borderId="0" xfId="0" applyFont="1" applyFill="1" applyBorder="1" applyAlignment="1">
      <alignment horizontal="left"/>
    </xf>
    <xf numFmtId="0" fontId="135" fillId="16" borderId="113" xfId="0" applyFont="1" applyFill="1" applyBorder="1" applyAlignment="1">
      <alignment horizontal="center"/>
    </xf>
    <xf numFmtId="0" fontId="78" fillId="16" borderId="114" xfId="0" applyFont="1" applyFill="1" applyBorder="1"/>
    <xf numFmtId="0" fontId="78" fillId="16" borderId="115" xfId="0" applyFont="1" applyFill="1" applyBorder="1"/>
    <xf numFmtId="0" fontId="78" fillId="16" borderId="116" xfId="0" applyFont="1" applyFill="1" applyBorder="1"/>
    <xf numFmtId="0" fontId="124" fillId="16" borderId="112" xfId="0" applyFont="1" applyFill="1" applyBorder="1" applyAlignment="1">
      <alignment horizontal="center" vertical="center"/>
    </xf>
    <xf numFmtId="0" fontId="124" fillId="16" borderId="110" xfId="0" applyFont="1" applyFill="1" applyBorder="1" applyAlignment="1">
      <alignment horizontal="center" vertical="center"/>
    </xf>
    <xf numFmtId="0" fontId="124" fillId="16" borderId="111" xfId="0" applyFont="1" applyFill="1" applyBorder="1" applyAlignment="1">
      <alignment horizontal="center" vertical="center"/>
    </xf>
    <xf numFmtId="0" fontId="124" fillId="16" borderId="113" xfId="0" applyFont="1" applyFill="1" applyBorder="1" applyAlignment="1">
      <alignment horizontal="center" vertical="center"/>
    </xf>
    <xf numFmtId="0" fontId="111" fillId="16" borderId="0" xfId="0" applyFont="1" applyFill="1" applyBorder="1"/>
    <xf numFmtId="0" fontId="91" fillId="16" borderId="0" xfId="0" applyFont="1" applyFill="1" applyBorder="1"/>
    <xf numFmtId="10" fontId="78" fillId="16" borderId="0" xfId="0" applyNumberFormat="1" applyFont="1" applyFill="1" applyBorder="1"/>
    <xf numFmtId="0" fontId="88" fillId="16" borderId="0" xfId="0" applyFont="1" applyFill="1" applyBorder="1"/>
    <xf numFmtId="0" fontId="79" fillId="16" borderId="119" xfId="0" applyFont="1" applyFill="1" applyBorder="1"/>
    <xf numFmtId="0" fontId="136" fillId="16" borderId="0" xfId="0" applyFont="1" applyFill="1" applyBorder="1"/>
    <xf numFmtId="0" fontId="98" fillId="39" borderId="229" xfId="0" applyFont="1" applyFill="1" applyBorder="1" applyAlignment="1">
      <alignment horizontal="center" vertical="center"/>
    </xf>
    <xf numFmtId="0" fontId="137" fillId="16" borderId="0" xfId="0" applyFont="1" applyFill="1" applyBorder="1"/>
    <xf numFmtId="0" fontId="2" fillId="0" borderId="107" xfId="0" applyFont="1" applyFill="1" applyBorder="1"/>
    <xf numFmtId="0" fontId="78" fillId="0" borderId="0" xfId="0" applyFont="1" applyFill="1" applyBorder="1"/>
    <xf numFmtId="0" fontId="78" fillId="0" borderId="0" xfId="0" applyFont="1" applyFill="1" applyBorder="1" applyProtection="1"/>
    <xf numFmtId="0" fontId="78" fillId="22" borderId="0" xfId="0" applyFont="1" applyFill="1" applyBorder="1" applyProtection="1"/>
    <xf numFmtId="0" fontId="78" fillId="22" borderId="0" xfId="0" applyFont="1" applyFill="1" applyBorder="1"/>
    <xf numFmtId="0" fontId="78" fillId="22" borderId="107" xfId="0" applyFont="1" applyFill="1" applyBorder="1"/>
    <xf numFmtId="0" fontId="78" fillId="0" borderId="0" xfId="0" applyFont="1" applyFill="1" applyBorder="1" applyAlignment="1" applyProtection="1"/>
    <xf numFmtId="0" fontId="78" fillId="21" borderId="140" xfId="0" applyFont="1" applyFill="1" applyBorder="1" applyProtection="1"/>
    <xf numFmtId="0" fontId="78" fillId="21" borderId="121" xfId="0" applyFont="1" applyFill="1" applyBorder="1" applyProtection="1"/>
    <xf numFmtId="0" fontId="102" fillId="21" borderId="121" xfId="0" applyFont="1" applyFill="1" applyBorder="1" applyAlignment="1">
      <alignment horizontal="right"/>
    </xf>
    <xf numFmtId="3" fontId="88" fillId="21" borderId="121" xfId="0" applyNumberFormat="1" applyFont="1" applyFill="1" applyBorder="1" applyAlignment="1">
      <alignment horizontal="right"/>
    </xf>
    <xf numFmtId="0" fontId="99" fillId="21" borderId="121" xfId="0" applyFont="1" applyFill="1" applyBorder="1" applyAlignment="1">
      <alignment horizontal="right"/>
    </xf>
    <xf numFmtId="164" fontId="88" fillId="21" borderId="121" xfId="0" applyNumberFormat="1" applyFont="1" applyFill="1" applyBorder="1" applyAlignment="1">
      <alignment horizontal="right"/>
    </xf>
    <xf numFmtId="0" fontId="138" fillId="21" borderId="121" xfId="0" applyFont="1" applyFill="1" applyBorder="1" applyProtection="1"/>
    <xf numFmtId="0" fontId="78" fillId="21" borderId="121" xfId="0" applyFont="1" applyFill="1" applyBorder="1"/>
    <xf numFmtId="0" fontId="78" fillId="22" borderId="121" xfId="0" applyFont="1" applyFill="1" applyBorder="1" applyProtection="1"/>
    <xf numFmtId="0" fontId="78" fillId="22" borderId="121" xfId="0" applyFont="1" applyFill="1" applyBorder="1"/>
    <xf numFmtId="0" fontId="78" fillId="22" borderId="122" xfId="0" applyFont="1" applyFill="1" applyBorder="1"/>
    <xf numFmtId="0" fontId="78" fillId="16" borderId="106" xfId="0" applyFont="1" applyFill="1" applyBorder="1" applyProtection="1"/>
    <xf numFmtId="0" fontId="139" fillId="16" borderId="0" xfId="0" applyFont="1" applyFill="1" applyBorder="1" applyAlignment="1" applyProtection="1"/>
    <xf numFmtId="0" fontId="78" fillId="16" borderId="107" xfId="0" applyFont="1" applyFill="1" applyBorder="1"/>
    <xf numFmtId="0" fontId="78" fillId="16" borderId="18" xfId="0" applyFont="1" applyFill="1" applyBorder="1" applyAlignment="1">
      <alignment vertical="center"/>
    </xf>
    <xf numFmtId="3" fontId="133" fillId="0" borderId="149" xfId="0" applyNumberFormat="1" applyFont="1" applyBorder="1" applyAlignment="1" applyProtection="1">
      <alignment horizontal="right" vertical="center"/>
      <protection locked="0"/>
    </xf>
    <xf numFmtId="0" fontId="78" fillId="16" borderId="17" xfId="0" applyFont="1" applyFill="1" applyBorder="1"/>
    <xf numFmtId="10" fontId="133" fillId="0" borderId="149" xfId="0" applyNumberFormat="1" applyFont="1" applyBorder="1" applyAlignment="1" applyProtection="1">
      <alignment horizontal="right" vertical="center"/>
      <protection locked="0"/>
    </xf>
    <xf numFmtId="0" fontId="81" fillId="16" borderId="18" xfId="0" applyFont="1" applyFill="1" applyBorder="1" applyAlignment="1">
      <alignment vertical="center"/>
    </xf>
    <xf numFmtId="0" fontId="81" fillId="16" borderId="0" xfId="0" applyFont="1" applyFill="1" applyBorder="1" applyAlignment="1">
      <alignment vertical="center"/>
    </xf>
    <xf numFmtId="0" fontId="82" fillId="16" borderId="0" xfId="0" applyFont="1" applyFill="1" applyBorder="1"/>
    <xf numFmtId="0" fontId="119" fillId="16" borderId="0" xfId="0" applyFont="1" applyFill="1" applyBorder="1" applyAlignment="1">
      <alignment vertical="center"/>
    </xf>
    <xf numFmtId="0" fontId="81" fillId="16" borderId="0" xfId="0" applyFont="1" applyFill="1" applyBorder="1"/>
    <xf numFmtId="0" fontId="81" fillId="16" borderId="17" xfId="0" applyFont="1" applyFill="1" applyBorder="1"/>
    <xf numFmtId="0" fontId="78" fillId="7" borderId="18" xfId="0" applyFont="1" applyFill="1" applyBorder="1" applyAlignment="1">
      <alignment vertical="center"/>
    </xf>
    <xf numFmtId="0" fontId="78" fillId="7" borderId="0" xfId="0" applyFont="1" applyFill="1" applyBorder="1" applyAlignment="1">
      <alignment vertical="center"/>
    </xf>
    <xf numFmtId="0" fontId="91" fillId="7" borderId="0" xfId="0" applyFont="1" applyFill="1" applyBorder="1" applyAlignment="1">
      <alignment vertical="center"/>
    </xf>
    <xf numFmtId="0" fontId="75" fillId="16" borderId="17" xfId="0" applyFont="1" applyFill="1" applyBorder="1" applyAlignment="1">
      <alignment horizontal="center"/>
    </xf>
    <xf numFmtId="3" fontId="79" fillId="38" borderId="157" xfId="0" applyNumberFormat="1" applyFont="1" applyFill="1" applyBorder="1" applyAlignment="1" applyProtection="1">
      <alignment horizontal="right" vertical="center"/>
    </xf>
    <xf numFmtId="3" fontId="79" fillId="38" borderId="158" xfId="0" applyNumberFormat="1" applyFont="1" applyFill="1" applyBorder="1" applyAlignment="1" applyProtection="1">
      <alignment horizontal="right" vertical="center"/>
    </xf>
    <xf numFmtId="3" fontId="79" fillId="38" borderId="159" xfId="0" applyNumberFormat="1" applyFont="1" applyFill="1" applyBorder="1" applyAlignment="1" applyProtection="1">
      <alignment horizontal="right" vertical="center"/>
    </xf>
    <xf numFmtId="3" fontId="96" fillId="16" borderId="17" xfId="0" applyNumberFormat="1" applyFont="1" applyFill="1" applyBorder="1"/>
    <xf numFmtId="3" fontId="141" fillId="3" borderId="2" xfId="0" applyNumberFormat="1" applyFont="1" applyFill="1" applyBorder="1" applyAlignment="1" applyProtection="1">
      <alignment horizontal="right" vertical="center"/>
      <protection locked="0"/>
    </xf>
    <xf numFmtId="3" fontId="91" fillId="14" borderId="47" xfId="0" applyNumberFormat="1" applyFont="1" applyFill="1" applyBorder="1"/>
    <xf numFmtId="3" fontId="141" fillId="0" borderId="2" xfId="0" applyNumberFormat="1" applyFont="1" applyBorder="1" applyAlignment="1" applyProtection="1">
      <alignment horizontal="right" vertical="center"/>
      <protection locked="0"/>
    </xf>
    <xf numFmtId="3" fontId="141" fillId="3" borderId="2" xfId="0" applyNumberFormat="1" applyFont="1" applyFill="1" applyBorder="1" applyAlignment="1" applyProtection="1">
      <alignment horizontal="center" vertical="center"/>
      <protection locked="0"/>
    </xf>
    <xf numFmtId="0" fontId="93" fillId="16" borderId="0" xfId="0" applyFont="1" applyFill="1" applyBorder="1" applyAlignment="1">
      <alignment vertical="top"/>
    </xf>
    <xf numFmtId="0" fontId="79" fillId="16" borderId="0" xfId="0" applyFont="1" applyFill="1" applyBorder="1" applyAlignment="1">
      <alignment vertical="center"/>
    </xf>
    <xf numFmtId="3" fontId="111" fillId="16" borderId="0" xfId="0" applyNumberFormat="1" applyFont="1" applyFill="1" applyBorder="1" applyAlignment="1" applyProtection="1">
      <alignment horizontal="center" vertical="center"/>
    </xf>
    <xf numFmtId="0" fontId="133" fillId="16" borderId="0" xfId="0" applyFont="1" applyFill="1" applyBorder="1" applyAlignment="1" applyProtection="1">
      <alignment vertical="center"/>
    </xf>
    <xf numFmtId="0" fontId="78" fillId="16" borderId="0" xfId="0" applyFont="1" applyFill="1" applyBorder="1" applyAlignment="1" applyProtection="1">
      <alignment vertical="center"/>
    </xf>
    <xf numFmtId="0" fontId="75" fillId="16" borderId="0" xfId="0" applyFont="1" applyFill="1" applyBorder="1" applyAlignment="1" applyProtection="1">
      <alignment horizontal="center" vertical="center"/>
    </xf>
    <xf numFmtId="0" fontId="78" fillId="16" borderId="17" xfId="0" applyFont="1" applyFill="1" applyBorder="1" applyProtection="1"/>
    <xf numFmtId="3" fontId="93" fillId="16" borderId="0" xfId="0" applyNumberFormat="1" applyFont="1" applyFill="1" applyBorder="1" applyAlignment="1" applyProtection="1">
      <alignment horizontal="left" vertical="center"/>
    </xf>
    <xf numFmtId="10" fontId="79" fillId="38" borderId="157" xfId="0" applyNumberFormat="1" applyFont="1" applyFill="1" applyBorder="1" applyAlignment="1" applyProtection="1">
      <alignment horizontal="right" vertical="center"/>
    </xf>
    <xf numFmtId="10" fontId="79" fillId="38" borderId="158" xfId="0" applyNumberFormat="1" applyFont="1" applyFill="1" applyBorder="1" applyAlignment="1" applyProtection="1">
      <alignment horizontal="right" vertical="center"/>
    </xf>
    <xf numFmtId="10" fontId="79" fillId="38" borderId="159" xfId="0" applyNumberFormat="1" applyFont="1" applyFill="1" applyBorder="1" applyAlignment="1" applyProtection="1">
      <alignment horizontal="right" vertical="center"/>
    </xf>
    <xf numFmtId="0" fontId="78" fillId="16" borderId="0" xfId="0" applyFont="1" applyFill="1" applyBorder="1" applyProtection="1"/>
    <xf numFmtId="0" fontId="78" fillId="16" borderId="0" xfId="0" applyFont="1" applyFill="1" applyBorder="1" applyAlignment="1" applyProtection="1">
      <alignment vertical="center"/>
      <protection locked="0"/>
    </xf>
    <xf numFmtId="10" fontId="141" fillId="0" borderId="2" xfId="0" applyNumberFormat="1" applyFont="1" applyBorder="1" applyAlignment="1" applyProtection="1">
      <alignment horizontal="right" vertical="center"/>
      <protection locked="0"/>
    </xf>
    <xf numFmtId="0" fontId="93" fillId="16" borderId="0" xfId="0" applyFont="1" applyFill="1" applyBorder="1" applyAlignment="1" applyProtection="1">
      <alignment vertical="top"/>
      <protection locked="0"/>
    </xf>
    <xf numFmtId="0" fontId="78" fillId="16" borderId="0" xfId="0" applyFont="1" applyFill="1" applyBorder="1" applyProtection="1">
      <protection locked="0"/>
    </xf>
    <xf numFmtId="165" fontId="93" fillId="16" borderId="0" xfId="0" applyNumberFormat="1" applyFont="1" applyFill="1" applyBorder="1" applyAlignment="1" applyProtection="1">
      <alignment vertical="center"/>
    </xf>
    <xf numFmtId="0" fontId="102" fillId="0" borderId="0" xfId="0" applyFont="1" applyFill="1" applyBorder="1" applyAlignment="1">
      <alignment vertical="center"/>
    </xf>
    <xf numFmtId="3" fontId="141" fillId="0" borderId="2" xfId="0" applyNumberFormat="1" applyFont="1" applyBorder="1" applyAlignment="1" applyProtection="1">
      <alignment horizontal="right" vertical="center"/>
    </xf>
    <xf numFmtId="10" fontId="141" fillId="0" borderId="2" xfId="0" applyNumberFormat="1" applyFont="1" applyBorder="1" applyAlignment="1" applyProtection="1">
      <alignment horizontal="right" vertical="center"/>
    </xf>
    <xf numFmtId="3" fontId="96" fillId="16" borderId="23" xfId="0" applyNumberFormat="1" applyFont="1" applyFill="1" applyBorder="1"/>
    <xf numFmtId="3" fontId="79" fillId="16" borderId="2" xfId="0" applyNumberFormat="1" applyFont="1" applyFill="1" applyBorder="1"/>
    <xf numFmtId="3" fontId="111" fillId="14" borderId="2" xfId="0" applyNumberFormat="1" applyFont="1" applyFill="1" applyBorder="1" applyAlignment="1" applyProtection="1">
      <alignment horizontal="center" vertical="center"/>
      <protection locked="0"/>
    </xf>
    <xf numFmtId="3" fontId="79" fillId="14" borderId="2" xfId="0" applyNumberFormat="1" applyFont="1" applyFill="1" applyBorder="1" applyAlignment="1" applyProtection="1">
      <alignment horizontal="right" vertical="center"/>
    </xf>
    <xf numFmtId="0" fontId="78" fillId="0" borderId="17" xfId="0" applyFont="1" applyFill="1" applyBorder="1"/>
    <xf numFmtId="3" fontId="92" fillId="3" borderId="2" xfId="0" applyNumberFormat="1" applyFont="1" applyFill="1" applyBorder="1" applyAlignment="1" applyProtection="1">
      <alignment horizontal="right" vertical="center"/>
      <protection locked="0"/>
    </xf>
    <xf numFmtId="3" fontId="92" fillId="0" borderId="2" xfId="0" applyNumberFormat="1" applyFont="1" applyBorder="1" applyAlignment="1" applyProtection="1">
      <alignment horizontal="right" vertical="center"/>
      <protection locked="0"/>
    </xf>
    <xf numFmtId="3" fontId="92" fillId="0" borderId="2" xfId="0" applyNumberFormat="1" applyFont="1" applyBorder="1" applyAlignment="1" applyProtection="1">
      <alignment horizontal="right" vertical="center"/>
    </xf>
    <xf numFmtId="0" fontId="82" fillId="16" borderId="0" xfId="0" applyFont="1" applyFill="1" applyBorder="1" applyAlignment="1">
      <alignment vertical="top"/>
    </xf>
    <xf numFmtId="3" fontId="79" fillId="38" borderId="157" xfId="0" applyNumberFormat="1" applyFont="1" applyFill="1" applyBorder="1" applyAlignment="1" applyProtection="1">
      <alignment horizontal="right" vertical="center"/>
      <protection locked="0"/>
    </xf>
    <xf numFmtId="3" fontId="79" fillId="38" borderId="158" xfId="0" applyNumberFormat="1" applyFont="1" applyFill="1" applyBorder="1" applyAlignment="1" applyProtection="1">
      <alignment horizontal="right" vertical="center"/>
      <protection locked="0"/>
    </xf>
    <xf numFmtId="3" fontId="79" fillId="38" borderId="159" xfId="0" applyNumberFormat="1" applyFont="1" applyFill="1" applyBorder="1" applyAlignment="1" applyProtection="1">
      <alignment horizontal="right" vertical="center"/>
      <protection locked="0"/>
    </xf>
    <xf numFmtId="10" fontId="112" fillId="0" borderId="149" xfId="0" applyNumberFormat="1" applyFont="1" applyBorder="1" applyAlignment="1" applyProtection="1">
      <alignment horizontal="right" vertical="center"/>
      <protection locked="0"/>
    </xf>
    <xf numFmtId="0" fontId="78" fillId="16" borderId="25" xfId="0" applyFont="1" applyFill="1" applyBorder="1" applyAlignment="1">
      <alignment vertical="center"/>
    </xf>
    <xf numFmtId="0" fontId="78" fillId="16" borderId="23" xfId="0" applyFont="1" applyFill="1" applyBorder="1" applyAlignment="1">
      <alignment vertical="center"/>
    </xf>
    <xf numFmtId="0" fontId="78" fillId="16" borderId="23" xfId="0" applyFont="1" applyFill="1" applyBorder="1"/>
    <xf numFmtId="0" fontId="78" fillId="16" borderId="19" xfId="0" applyFont="1" applyFill="1" applyBorder="1"/>
    <xf numFmtId="0" fontId="84" fillId="15" borderId="136" xfId="0" applyFont="1" applyFill="1" applyBorder="1" applyAlignment="1">
      <alignment horizontal="center"/>
    </xf>
    <xf numFmtId="0" fontId="142" fillId="15" borderId="100" xfId="0" applyNumberFormat="1" applyFont="1" applyFill="1" applyBorder="1" applyAlignment="1" applyProtection="1">
      <alignment vertical="center"/>
    </xf>
    <xf numFmtId="0" fontId="78" fillId="15" borderId="100" xfId="0" applyFont="1" applyFill="1" applyBorder="1"/>
    <xf numFmtId="0" fontId="78" fillId="25" borderId="183" xfId="0" applyFont="1" applyFill="1" applyBorder="1"/>
    <xf numFmtId="0" fontId="78" fillId="24" borderId="110" xfId="0" applyFont="1" applyFill="1" applyBorder="1"/>
    <xf numFmtId="0" fontId="78" fillId="25" borderId="106" xfId="0" applyFont="1" applyFill="1" applyBorder="1"/>
    <xf numFmtId="0" fontId="78" fillId="24" borderId="0" xfId="0" applyFont="1" applyFill="1" applyBorder="1"/>
    <xf numFmtId="0" fontId="103" fillId="25" borderId="106" xfId="0" applyFont="1" applyFill="1" applyBorder="1" applyAlignment="1" applyProtection="1">
      <alignment horizontal="center"/>
    </xf>
    <xf numFmtId="0" fontId="78" fillId="25" borderId="140" xfId="0" applyFont="1" applyFill="1" applyBorder="1"/>
    <xf numFmtId="0" fontId="78" fillId="24" borderId="121" xfId="0" applyFont="1" applyFill="1" applyBorder="1"/>
    <xf numFmtId="0" fontId="103" fillId="24" borderId="121" xfId="0" applyFont="1" applyFill="1" applyBorder="1" applyAlignment="1" applyProtection="1">
      <alignment horizontal="center"/>
    </xf>
    <xf numFmtId="164" fontId="116" fillId="24" borderId="121" xfId="0" applyNumberFormat="1" applyFont="1" applyFill="1" applyBorder="1" applyAlignment="1">
      <alignment horizontal="right"/>
    </xf>
    <xf numFmtId="0" fontId="143" fillId="24" borderId="121" xfId="1" applyFont="1" applyFill="1" applyBorder="1" applyAlignment="1" applyProtection="1">
      <alignment horizontal="center"/>
    </xf>
    <xf numFmtId="0" fontId="143" fillId="24" borderId="121" xfId="1" quotePrefix="1" applyFont="1" applyFill="1" applyBorder="1" applyAlignment="1" applyProtection="1">
      <alignment horizontal="center"/>
    </xf>
    <xf numFmtId="0" fontId="144" fillId="24" borderId="121" xfId="1" applyFont="1" applyFill="1" applyBorder="1" applyAlignment="1" applyProtection="1"/>
    <xf numFmtId="0" fontId="145" fillId="24" borderId="121" xfId="1" applyFont="1" applyFill="1" applyBorder="1" applyAlignment="1" applyProtection="1"/>
    <xf numFmtId="0" fontId="81" fillId="16" borderId="170" xfId="0" applyFont="1" applyFill="1" applyBorder="1"/>
    <xf numFmtId="0" fontId="81" fillId="16" borderId="139" xfId="0" applyFont="1" applyFill="1" applyBorder="1"/>
    <xf numFmtId="0" fontId="104" fillId="16" borderId="139" xfId="0" applyFont="1" applyFill="1" applyBorder="1" applyAlignment="1">
      <alignment horizontal="center"/>
    </xf>
    <xf numFmtId="10" fontId="101" fillId="16" borderId="171" xfId="0" applyNumberFormat="1" applyFont="1" applyFill="1" applyBorder="1" applyAlignment="1"/>
    <xf numFmtId="10" fontId="101" fillId="16" borderId="0" xfId="0" applyNumberFormat="1" applyFont="1" applyFill="1" applyBorder="1" applyAlignment="1"/>
    <xf numFmtId="0" fontId="81" fillId="16" borderId="18" xfId="0" applyFont="1" applyFill="1" applyBorder="1"/>
    <xf numFmtId="0" fontId="81" fillId="16" borderId="0" xfId="0" applyFont="1" applyFill="1" applyBorder="1" applyAlignment="1" applyProtection="1">
      <alignment horizontal="left"/>
    </xf>
    <xf numFmtId="0" fontId="104" fillId="16" borderId="0" xfId="0" applyFont="1" applyFill="1" applyBorder="1" applyAlignment="1" applyProtection="1">
      <alignment horizontal="center"/>
    </xf>
    <xf numFmtId="0" fontId="78" fillId="16" borderId="18" xfId="0" applyFont="1" applyFill="1" applyBorder="1"/>
    <xf numFmtId="3" fontId="78" fillId="16" borderId="55" xfId="0" applyNumberFormat="1" applyFont="1" applyFill="1" applyBorder="1" applyAlignment="1" applyProtection="1"/>
    <xf numFmtId="3" fontId="78" fillId="16" borderId="56" xfId="0" applyNumberFormat="1" applyFont="1" applyFill="1" applyBorder="1" applyAlignment="1" applyProtection="1"/>
    <xf numFmtId="3" fontId="148" fillId="3" borderId="44" xfId="0" applyNumberFormat="1" applyFont="1" applyFill="1" applyBorder="1" applyAlignment="1" applyProtection="1">
      <alignment horizontal="right"/>
      <protection locked="0"/>
    </xf>
    <xf numFmtId="166" fontId="147" fillId="3" borderId="44" xfId="0" applyNumberFormat="1" applyFont="1" applyFill="1" applyBorder="1" applyAlignment="1" applyProtection="1">
      <alignment horizontal="center" vertical="center"/>
      <protection locked="0"/>
    </xf>
    <xf numFmtId="3" fontId="113" fillId="3" borderId="44" xfId="0" applyNumberFormat="1" applyFont="1" applyFill="1" applyBorder="1" applyAlignment="1" applyProtection="1">
      <protection locked="0"/>
    </xf>
    <xf numFmtId="3" fontId="113" fillId="3" borderId="50" xfId="0" applyNumberFormat="1" applyFont="1" applyFill="1" applyBorder="1" applyAlignment="1" applyProtection="1">
      <protection locked="0"/>
    </xf>
    <xf numFmtId="3" fontId="148" fillId="3" borderId="2" xfId="0" applyNumberFormat="1" applyFont="1" applyFill="1" applyBorder="1" applyAlignment="1" applyProtection="1">
      <alignment horizontal="right"/>
      <protection locked="0"/>
    </xf>
    <xf numFmtId="166" fontId="147" fillId="3" borderId="2" xfId="0" applyNumberFormat="1" applyFont="1" applyFill="1" applyBorder="1" applyAlignment="1" applyProtection="1">
      <alignment horizontal="center" vertical="center"/>
      <protection locked="0"/>
    </xf>
    <xf numFmtId="3" fontId="113" fillId="3" borderId="2" xfId="0" applyNumberFormat="1" applyFont="1" applyFill="1" applyBorder="1" applyAlignment="1" applyProtection="1">
      <protection locked="0"/>
    </xf>
    <xf numFmtId="3" fontId="113" fillId="3" borderId="51" xfId="0" applyNumberFormat="1" applyFont="1" applyFill="1" applyBorder="1" applyAlignment="1" applyProtection="1">
      <protection locked="0"/>
    </xf>
    <xf numFmtId="3" fontId="148" fillId="3" borderId="39" xfId="0" applyNumberFormat="1" applyFont="1" applyFill="1" applyBorder="1" applyAlignment="1" applyProtection="1">
      <alignment horizontal="right"/>
      <protection locked="0"/>
    </xf>
    <xf numFmtId="166" fontId="147" fillId="3" borderId="39" xfId="0" applyNumberFormat="1" applyFont="1" applyFill="1" applyBorder="1" applyAlignment="1" applyProtection="1">
      <alignment horizontal="center" vertical="center"/>
      <protection locked="0"/>
    </xf>
    <xf numFmtId="3" fontId="113" fillId="3" borderId="39" xfId="0" applyNumberFormat="1" applyFont="1" applyFill="1" applyBorder="1" applyAlignment="1" applyProtection="1">
      <protection locked="0"/>
    </xf>
    <xf numFmtId="3" fontId="113" fillId="3" borderId="38" xfId="0" applyNumberFormat="1" applyFont="1" applyFill="1" applyBorder="1" applyAlignment="1" applyProtection="1">
      <protection locked="0"/>
    </xf>
    <xf numFmtId="3" fontId="148" fillId="3" borderId="52" xfId="0" applyNumberFormat="1" applyFont="1" applyFill="1" applyBorder="1" applyAlignment="1" applyProtection="1">
      <alignment horizontal="right"/>
      <protection locked="0"/>
    </xf>
    <xf numFmtId="166" fontId="147" fillId="3" borderId="52" xfId="0" applyNumberFormat="1" applyFont="1" applyFill="1" applyBorder="1" applyAlignment="1" applyProtection="1">
      <alignment horizontal="center" vertical="center"/>
      <protection locked="0"/>
    </xf>
    <xf numFmtId="3" fontId="113" fillId="3" borderId="52" xfId="0" applyNumberFormat="1" applyFont="1" applyFill="1" applyBorder="1" applyAlignment="1" applyProtection="1">
      <protection locked="0"/>
    </xf>
    <xf numFmtId="3" fontId="148" fillId="3" borderId="59" xfId="0" applyNumberFormat="1" applyFont="1" applyFill="1" applyBorder="1" applyAlignment="1" applyProtection="1">
      <alignment horizontal="right"/>
      <protection locked="0"/>
    </xf>
    <xf numFmtId="166" fontId="147" fillId="3" borderId="59" xfId="0" applyNumberFormat="1" applyFont="1" applyFill="1" applyBorder="1" applyAlignment="1" applyProtection="1">
      <alignment horizontal="center" vertical="center"/>
      <protection locked="0"/>
    </xf>
    <xf numFmtId="3" fontId="113" fillId="3" borderId="59" xfId="0" applyNumberFormat="1" applyFont="1" applyFill="1" applyBorder="1" applyAlignment="1" applyProtection="1">
      <protection locked="0"/>
    </xf>
    <xf numFmtId="3" fontId="113" fillId="3" borderId="60" xfId="0" applyNumberFormat="1" applyFont="1" applyFill="1" applyBorder="1" applyAlignment="1" applyProtection="1">
      <protection locked="0"/>
    </xf>
    <xf numFmtId="0" fontId="75" fillId="16" borderId="18" xfId="0" applyFont="1" applyFill="1" applyBorder="1"/>
    <xf numFmtId="3" fontId="149" fillId="16" borderId="40" xfId="0" applyNumberFormat="1" applyFont="1" applyFill="1" applyBorder="1" applyAlignment="1" applyProtection="1">
      <alignment horizontal="left"/>
      <protection locked="0"/>
    </xf>
    <xf numFmtId="3" fontId="93" fillId="16" borderId="40" xfId="0" applyNumberFormat="1" applyFont="1" applyFill="1" applyBorder="1" applyAlignment="1" applyProtection="1">
      <alignment horizontal="center"/>
      <protection locked="0"/>
    </xf>
    <xf numFmtId="166" fontId="82" fillId="16" borderId="40" xfId="0" applyNumberFormat="1" applyFont="1" applyFill="1" applyBorder="1" applyAlignment="1" applyProtection="1">
      <alignment horizontal="center" vertical="center"/>
      <protection locked="0"/>
    </xf>
    <xf numFmtId="3" fontId="75" fillId="16" borderId="40" xfId="0" applyNumberFormat="1" applyFont="1" applyFill="1" applyBorder="1" applyAlignment="1" applyProtection="1">
      <protection locked="0"/>
    </xf>
    <xf numFmtId="3" fontId="75" fillId="16" borderId="40" xfId="0" applyNumberFormat="1" applyFont="1" applyFill="1" applyBorder="1" applyAlignment="1" applyProtection="1"/>
    <xf numFmtId="3" fontId="113" fillId="3" borderId="220" xfId="0" applyNumberFormat="1" applyFont="1" applyFill="1" applyBorder="1" applyAlignment="1" applyProtection="1">
      <protection locked="0"/>
    </xf>
    <xf numFmtId="0" fontId="78" fillId="16" borderId="54" xfId="0" applyFont="1" applyFill="1" applyBorder="1"/>
    <xf numFmtId="0" fontId="78" fillId="16" borderId="173" xfId="0" applyFont="1" applyFill="1" applyBorder="1"/>
    <xf numFmtId="0" fontId="78" fillId="16" borderId="106" xfId="0" applyFont="1" applyFill="1" applyBorder="1"/>
    <xf numFmtId="0" fontId="150" fillId="16" borderId="106" xfId="0" applyFont="1" applyFill="1" applyBorder="1"/>
    <xf numFmtId="3" fontId="151" fillId="16" borderId="0" xfId="0" applyNumberFormat="1" applyFont="1" applyFill="1" applyBorder="1" applyAlignment="1" applyProtection="1">
      <alignment horizontal="left"/>
      <protection locked="0"/>
    </xf>
    <xf numFmtId="3" fontId="152" fillId="16" borderId="0" xfId="0" applyNumberFormat="1" applyFont="1" applyFill="1" applyBorder="1" applyAlignment="1" applyProtection="1">
      <alignment horizontal="center"/>
      <protection locked="0"/>
    </xf>
    <xf numFmtId="166" fontId="151" fillId="16" borderId="0" xfId="0" applyNumberFormat="1" applyFont="1" applyFill="1" applyBorder="1" applyAlignment="1" applyProtection="1">
      <alignment horizontal="center" vertical="center"/>
      <protection locked="0"/>
    </xf>
    <xf numFmtId="3" fontId="150" fillId="16" borderId="0" xfId="0" applyNumberFormat="1" applyFont="1" applyFill="1" applyBorder="1" applyAlignment="1" applyProtection="1">
      <protection locked="0"/>
    </xf>
    <xf numFmtId="0" fontId="78" fillId="16" borderId="172" xfId="0" applyFont="1" applyFill="1" applyBorder="1" applyAlignment="1"/>
    <xf numFmtId="10" fontId="101" fillId="16" borderId="48" xfId="0" applyNumberFormat="1" applyFont="1" applyFill="1" applyBorder="1" applyAlignment="1"/>
    <xf numFmtId="3" fontId="78" fillId="4" borderId="40" xfId="0" applyNumberFormat="1" applyFont="1" applyFill="1" applyBorder="1" applyAlignment="1" applyProtection="1"/>
    <xf numFmtId="3" fontId="78" fillId="4" borderId="34" xfId="0" applyNumberFormat="1" applyFont="1" applyFill="1" applyBorder="1" applyAlignment="1" applyProtection="1"/>
    <xf numFmtId="3" fontId="154" fillId="16" borderId="0" xfId="0" applyNumberFormat="1" applyFont="1" applyFill="1" applyBorder="1" applyAlignment="1" applyProtection="1">
      <alignment horizontal="left"/>
      <protection locked="0"/>
    </xf>
    <xf numFmtId="3" fontId="93" fillId="16" borderId="0" xfId="0" applyNumberFormat="1" applyFont="1" applyFill="1" applyBorder="1" applyAlignment="1" applyProtection="1">
      <alignment horizontal="center"/>
      <protection locked="0"/>
    </xf>
    <xf numFmtId="166" fontId="82" fillId="16" borderId="0" xfId="0" applyNumberFormat="1" applyFont="1" applyFill="1" applyBorder="1" applyAlignment="1" applyProtection="1">
      <alignment horizontal="center" vertical="center"/>
      <protection locked="0"/>
    </xf>
    <xf numFmtId="3" fontId="75" fillId="16" borderId="0" xfId="0" applyNumberFormat="1" applyFont="1" applyFill="1" applyBorder="1" applyAlignment="1" applyProtection="1">
      <protection locked="0"/>
    </xf>
    <xf numFmtId="0" fontId="78" fillId="16" borderId="0" xfId="0" applyFont="1" applyFill="1" applyBorder="1" applyAlignment="1" applyProtection="1">
      <protection locked="0"/>
    </xf>
    <xf numFmtId="10" fontId="101" fillId="16" borderId="178" xfId="0" applyNumberFormat="1" applyFont="1" applyFill="1" applyBorder="1" applyAlignment="1"/>
    <xf numFmtId="10" fontId="101" fillId="16" borderId="117" xfId="0" applyNumberFormat="1" applyFont="1" applyFill="1" applyBorder="1" applyAlignment="1"/>
    <xf numFmtId="3" fontId="78" fillId="16" borderId="180" xfId="0" applyNumberFormat="1" applyFont="1" applyFill="1" applyBorder="1" applyAlignment="1" applyProtection="1"/>
    <xf numFmtId="3" fontId="113" fillId="3" borderId="181" xfId="0" applyNumberFormat="1" applyFont="1" applyFill="1" applyBorder="1" applyAlignment="1" applyProtection="1">
      <protection locked="0"/>
    </xf>
    <xf numFmtId="3" fontId="113" fillId="3" borderId="182" xfId="0" applyNumberFormat="1" applyFont="1" applyFill="1" applyBorder="1" applyAlignment="1" applyProtection="1">
      <protection locked="0"/>
    </xf>
    <xf numFmtId="3" fontId="154" fillId="16" borderId="40" xfId="0" applyNumberFormat="1" applyFont="1" applyFill="1" applyBorder="1" applyAlignment="1" applyProtection="1">
      <alignment horizontal="left"/>
      <protection locked="0"/>
    </xf>
    <xf numFmtId="3" fontId="113" fillId="3" borderId="179" xfId="0" applyNumberFormat="1" applyFont="1" applyFill="1" applyBorder="1" applyAlignment="1" applyProtection="1">
      <protection locked="0"/>
    </xf>
    <xf numFmtId="0" fontId="78" fillId="16" borderId="18" xfId="0" applyFont="1" applyFill="1" applyBorder="1" applyAlignment="1"/>
    <xf numFmtId="0" fontId="78" fillId="10" borderId="31" xfId="0" applyFont="1" applyFill="1" applyBorder="1"/>
    <xf numFmtId="0" fontId="78" fillId="4" borderId="31" xfId="0" applyFont="1" applyFill="1" applyBorder="1"/>
    <xf numFmtId="0" fontId="78" fillId="4" borderId="0" xfId="0" applyFont="1" applyFill="1" applyBorder="1"/>
    <xf numFmtId="3" fontId="81" fillId="4" borderId="0" xfId="0" applyNumberFormat="1" applyFont="1" applyFill="1" applyBorder="1" applyAlignment="1" applyProtection="1"/>
    <xf numFmtId="3" fontId="81" fillId="4" borderId="35" xfId="0" applyNumberFormat="1" applyFont="1" applyFill="1" applyBorder="1" applyAlignment="1" applyProtection="1"/>
    <xf numFmtId="0" fontId="81" fillId="14" borderId="57" xfId="0" applyFont="1" applyFill="1" applyBorder="1" applyAlignment="1">
      <alignment horizontal="center"/>
    </xf>
    <xf numFmtId="3" fontId="81" fillId="16" borderId="58" xfId="0" applyNumberFormat="1" applyFont="1" applyFill="1" applyBorder="1" applyAlignment="1" applyProtection="1"/>
    <xf numFmtId="3" fontId="81" fillId="16" borderId="55" xfId="0" applyNumberFormat="1" applyFont="1" applyFill="1" applyBorder="1" applyAlignment="1" applyProtection="1"/>
    <xf numFmtId="3" fontId="81" fillId="16" borderId="56" xfId="0" applyNumberFormat="1" applyFont="1" applyFill="1" applyBorder="1" applyAlignment="1" applyProtection="1"/>
    <xf numFmtId="3" fontId="147" fillId="3" borderId="44" xfId="0" applyNumberFormat="1" applyFont="1" applyFill="1" applyBorder="1" applyAlignment="1" applyProtection="1">
      <protection locked="0"/>
    </xf>
    <xf numFmtId="3" fontId="147" fillId="3" borderId="50" xfId="0" applyNumberFormat="1" applyFont="1" applyFill="1" applyBorder="1" applyAlignment="1" applyProtection="1">
      <protection locked="0"/>
    </xf>
    <xf numFmtId="3" fontId="147" fillId="3" borderId="2" xfId="0" applyNumberFormat="1" applyFont="1" applyFill="1" applyBorder="1" applyAlignment="1" applyProtection="1">
      <protection locked="0"/>
    </xf>
    <xf numFmtId="3" fontId="147" fillId="3" borderId="51" xfId="0" applyNumberFormat="1" applyFont="1" applyFill="1" applyBorder="1" applyAlignment="1" applyProtection="1">
      <protection locked="0"/>
    </xf>
    <xf numFmtId="3" fontId="147" fillId="3" borderId="39" xfId="0" applyNumberFormat="1" applyFont="1" applyFill="1" applyBorder="1" applyAlignment="1" applyProtection="1">
      <protection locked="0"/>
    </xf>
    <xf numFmtId="3" fontId="147" fillId="3" borderId="38" xfId="0" applyNumberFormat="1" applyFont="1" applyFill="1" applyBorder="1" applyAlignment="1" applyProtection="1">
      <protection locked="0"/>
    </xf>
    <xf numFmtId="0" fontId="78" fillId="7" borderId="0" xfId="0" applyFont="1" applyFill="1" applyBorder="1"/>
    <xf numFmtId="3" fontId="81" fillId="16" borderId="0" xfId="0" applyNumberFormat="1" applyFont="1" applyFill="1" applyBorder="1" applyAlignment="1" applyProtection="1"/>
    <xf numFmtId="0" fontId="78" fillId="16" borderId="30" xfId="0" applyFont="1" applyFill="1" applyBorder="1"/>
    <xf numFmtId="3" fontId="81" fillId="16" borderId="30" xfId="0" applyNumberFormat="1" applyFont="1" applyFill="1" applyBorder="1" applyAlignment="1" applyProtection="1"/>
    <xf numFmtId="0" fontId="103" fillId="16" borderId="0" xfId="0" applyFont="1" applyFill="1" applyBorder="1" applyAlignment="1">
      <alignment horizontal="center"/>
    </xf>
    <xf numFmtId="0" fontId="81" fillId="30" borderId="162" xfId="0" applyFont="1" applyFill="1" applyBorder="1" applyAlignment="1">
      <alignment horizontal="center"/>
    </xf>
    <xf numFmtId="10" fontId="156" fillId="3" borderId="162" xfId="0" applyNumberFormat="1" applyFont="1" applyFill="1" applyBorder="1" applyAlignment="1" applyProtection="1">
      <alignment horizontal="center"/>
      <protection locked="0"/>
    </xf>
    <xf numFmtId="166" fontId="157" fillId="3" borderId="162" xfId="0" applyNumberFormat="1" applyFont="1" applyFill="1" applyBorder="1" applyAlignment="1" applyProtection="1">
      <alignment vertical="center"/>
      <protection locked="0"/>
    </xf>
    <xf numFmtId="0" fontId="158" fillId="16" borderId="0" xfId="0" applyFont="1" applyFill="1" applyBorder="1"/>
    <xf numFmtId="0" fontId="78" fillId="16" borderId="25" xfId="0" applyFont="1" applyFill="1" applyBorder="1"/>
    <xf numFmtId="0" fontId="159" fillId="14" borderId="1" xfId="0" applyFont="1" applyFill="1" applyBorder="1" applyAlignment="1">
      <alignment shrinkToFit="1"/>
    </xf>
    <xf numFmtId="0" fontId="159" fillId="14" borderId="1" xfId="0" applyFont="1" applyFill="1" applyBorder="1" applyAlignment="1">
      <alignment horizontal="center" shrinkToFit="1"/>
    </xf>
    <xf numFmtId="0" fontId="159" fillId="14" borderId="1" xfId="0" applyFont="1" applyFill="1" applyBorder="1" applyAlignment="1" applyProtection="1">
      <alignment horizontal="center" shrinkToFit="1"/>
    </xf>
    <xf numFmtId="0" fontId="0" fillId="0" borderId="24" xfId="0" applyFill="1" applyBorder="1"/>
    <xf numFmtId="0" fontId="60" fillId="0" borderId="0" xfId="0" applyFont="1" applyFill="1" applyBorder="1" applyAlignment="1">
      <alignment horizontal="center"/>
    </xf>
    <xf numFmtId="49" fontId="66" fillId="0" borderId="0" xfId="0" applyNumberFormat="1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vertical="center"/>
    </xf>
    <xf numFmtId="49" fontId="46" fillId="0" borderId="0" xfId="0" applyNumberFormat="1" applyFont="1" applyFill="1" applyBorder="1" applyAlignment="1" applyProtection="1">
      <alignment vertical="center"/>
    </xf>
    <xf numFmtId="49" fontId="53" fillId="0" borderId="0" xfId="0" applyNumberFormat="1" applyFont="1" applyFill="1" applyBorder="1" applyAlignment="1" applyProtection="1">
      <alignment vertical="center"/>
    </xf>
    <xf numFmtId="0" fontId="72" fillId="0" borderId="0" xfId="0" applyFont="1" applyFill="1" applyBorder="1"/>
    <xf numFmtId="0" fontId="29" fillId="0" borderId="0" xfId="0" applyFont="1" applyFill="1" applyBorder="1" applyAlignment="1"/>
    <xf numFmtId="0" fontId="31" fillId="0" borderId="0" xfId="0" applyFont="1" applyFill="1" applyBorder="1" applyAlignment="1">
      <alignment horizontal="center" vertical="center"/>
    </xf>
    <xf numFmtId="0" fontId="58" fillId="0" borderId="0" xfId="0" applyFont="1" applyFill="1"/>
    <xf numFmtId="0" fontId="4" fillId="0" borderId="0" xfId="0" applyFont="1" applyFill="1" applyBorder="1"/>
    <xf numFmtId="3" fontId="0" fillId="0" borderId="0" xfId="0" applyNumberFormat="1" applyFill="1" applyBorder="1"/>
    <xf numFmtId="3" fontId="0" fillId="0" borderId="10" xfId="0" applyNumberFormat="1" applyFill="1" applyBorder="1"/>
    <xf numFmtId="0" fontId="107" fillId="0" borderId="0" xfId="0" applyFont="1" applyFill="1" applyBorder="1"/>
    <xf numFmtId="0" fontId="0" fillId="0" borderId="10" xfId="0" applyFill="1" applyBorder="1"/>
    <xf numFmtId="166" fontId="81" fillId="3" borderId="61" xfId="0" applyNumberFormat="1" applyFont="1" applyFill="1" applyBorder="1" applyAlignment="1" applyProtection="1">
      <alignment horizontal="center" vertical="center"/>
      <protection locked="0"/>
    </xf>
    <xf numFmtId="166" fontId="81" fillId="3" borderId="19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15" fillId="0" borderId="42" xfId="0" applyFont="1" applyFill="1" applyBorder="1" applyAlignment="1">
      <alignment horizontal="center" vertical="center"/>
    </xf>
    <xf numFmtId="0" fontId="0" fillId="0" borderId="21" xfId="0" applyFill="1" applyBorder="1"/>
    <xf numFmtId="0" fontId="2" fillId="0" borderId="0" xfId="0" applyFont="1" applyFill="1" applyBorder="1" applyAlignment="1" applyProtection="1">
      <alignment horizontal="center"/>
    </xf>
    <xf numFmtId="0" fontId="72" fillId="0" borderId="17" xfId="0" applyFont="1" applyFill="1" applyBorder="1"/>
    <xf numFmtId="0" fontId="16" fillId="0" borderId="0" xfId="0" applyFont="1" applyFill="1" applyBorder="1" applyAlignment="1">
      <alignment horizontal="right"/>
    </xf>
    <xf numFmtId="3" fontId="0" fillId="0" borderId="4" xfId="0" applyNumberFormat="1" applyFill="1" applyBorder="1"/>
    <xf numFmtId="0" fontId="0" fillId="0" borderId="4" xfId="0" applyFill="1" applyBorder="1"/>
    <xf numFmtId="0" fontId="16" fillId="0" borderId="21" xfId="0" applyFont="1" applyFill="1" applyBorder="1"/>
    <xf numFmtId="3" fontId="16" fillId="0" borderId="0" xfId="0" applyNumberFormat="1" applyFont="1" applyFill="1" applyBorder="1" applyAlignment="1">
      <alignment horizontal="left"/>
    </xf>
    <xf numFmtId="3" fontId="0" fillId="0" borderId="21" xfId="0" applyNumberFormat="1" applyFill="1" applyBorder="1"/>
    <xf numFmtId="0" fontId="46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10" xfId="0" applyFill="1" applyBorder="1" applyAlignment="1">
      <alignment horizontal="right"/>
    </xf>
    <xf numFmtId="0" fontId="0" fillId="0" borderId="20" xfId="0" applyFill="1" applyBorder="1" applyAlignment="1">
      <alignment horizontal="right"/>
    </xf>
    <xf numFmtId="3" fontId="0" fillId="0" borderId="0" xfId="0" applyNumberFormat="1" applyFill="1"/>
    <xf numFmtId="0" fontId="0" fillId="28" borderId="0" xfId="0" applyFill="1" applyBorder="1"/>
    <xf numFmtId="166" fontId="81" fillId="3" borderId="234" xfId="0" applyNumberFormat="1" applyFont="1" applyFill="1" applyBorder="1" applyAlignment="1" applyProtection="1">
      <alignment horizontal="center" vertical="center"/>
      <protection locked="0"/>
    </xf>
    <xf numFmtId="3" fontId="85" fillId="3" borderId="234" xfId="0" applyNumberFormat="1" applyFont="1" applyFill="1" applyBorder="1" applyAlignment="1" applyProtection="1">
      <alignment horizontal="right"/>
      <protection locked="0"/>
    </xf>
    <xf numFmtId="3" fontId="78" fillId="3" borderId="233" xfId="0" applyNumberFormat="1" applyFont="1" applyFill="1" applyBorder="1" applyAlignment="1" applyProtection="1">
      <protection locked="0"/>
    </xf>
    <xf numFmtId="3" fontId="78" fillId="3" borderId="234" xfId="0" applyNumberFormat="1" applyFont="1" applyFill="1" applyBorder="1" applyAlignment="1" applyProtection="1"/>
    <xf numFmtId="3" fontId="78" fillId="3" borderId="235" xfId="0" applyNumberFormat="1" applyFont="1" applyFill="1" applyBorder="1" applyAlignment="1" applyProtection="1"/>
    <xf numFmtId="3" fontId="84" fillId="3" borderId="61" xfId="0" applyNumberFormat="1" applyFont="1" applyFill="1" applyBorder="1" applyAlignment="1" applyProtection="1">
      <alignment horizontal="right"/>
      <protection locked="0"/>
    </xf>
    <xf numFmtId="3" fontId="78" fillId="3" borderId="63" xfId="0" applyNumberFormat="1" applyFont="1" applyFill="1" applyBorder="1" applyAlignment="1" applyProtection="1">
      <protection locked="0"/>
    </xf>
    <xf numFmtId="3" fontId="78" fillId="3" borderId="62" xfId="0" applyNumberFormat="1" applyFont="1" applyFill="1" applyBorder="1" applyAlignment="1" applyProtection="1"/>
    <xf numFmtId="3" fontId="78" fillId="3" borderId="189" xfId="0" applyNumberFormat="1" applyFont="1" applyFill="1" applyBorder="1" applyAlignment="1" applyProtection="1"/>
    <xf numFmtId="3" fontId="84" fillId="3" borderId="194" xfId="0" applyNumberFormat="1" applyFont="1" applyFill="1" applyBorder="1" applyAlignment="1" applyProtection="1">
      <alignment horizontal="right"/>
      <protection locked="0"/>
    </xf>
    <xf numFmtId="3" fontId="78" fillId="3" borderId="195" xfId="0" applyNumberFormat="1" applyFont="1" applyFill="1" applyBorder="1" applyAlignment="1" applyProtection="1">
      <protection locked="0"/>
    </xf>
    <xf numFmtId="3" fontId="78" fillId="3" borderId="194" xfId="0" applyNumberFormat="1" applyFont="1" applyFill="1" applyBorder="1" applyAlignment="1" applyProtection="1"/>
    <xf numFmtId="3" fontId="78" fillId="3" borderId="196" xfId="0" applyNumberFormat="1" applyFont="1" applyFill="1" applyBorder="1" applyAlignment="1" applyProtection="1"/>
    <xf numFmtId="3" fontId="85" fillId="40" borderId="226" xfId="0" applyNumberFormat="1" applyFont="1" applyFill="1" applyBorder="1" applyAlignment="1" applyProtection="1">
      <alignment horizontal="right"/>
      <protection locked="0"/>
    </xf>
    <xf numFmtId="166" fontId="146" fillId="27" borderId="239" xfId="0" applyNumberFormat="1" applyFont="1" applyFill="1" applyBorder="1" applyAlignment="1" applyProtection="1">
      <alignment horizontal="center" vertical="center"/>
      <protection locked="0"/>
    </xf>
    <xf numFmtId="3" fontId="78" fillId="21" borderId="238" xfId="0" applyNumberFormat="1" applyFont="1" applyFill="1" applyBorder="1" applyAlignment="1" applyProtection="1">
      <protection locked="0"/>
    </xf>
    <xf numFmtId="3" fontId="78" fillId="21" borderId="236" xfId="0" applyNumberFormat="1" applyFont="1" applyFill="1" applyBorder="1" applyAlignment="1" applyProtection="1"/>
    <xf numFmtId="3" fontId="78" fillId="21" borderId="237" xfId="0" applyNumberFormat="1" applyFont="1" applyFill="1" applyBorder="1" applyAlignment="1" applyProtection="1"/>
    <xf numFmtId="0" fontId="84" fillId="16" borderId="0" xfId="0" applyFont="1" applyFill="1" applyBorder="1" applyAlignment="1">
      <alignment horizontal="left" vertical="center"/>
    </xf>
    <xf numFmtId="49" fontId="54" fillId="0" borderId="0" xfId="0" applyNumberFormat="1" applyFont="1" applyFill="1" applyBorder="1" applyAlignment="1" applyProtection="1">
      <alignment vertical="center"/>
    </xf>
    <xf numFmtId="49" fontId="43" fillId="0" borderId="0" xfId="0" applyNumberFormat="1" applyFont="1" applyFill="1" applyBorder="1" applyAlignment="1" applyProtection="1"/>
    <xf numFmtId="49" fontId="42" fillId="0" borderId="0" xfId="0" applyNumberFormat="1" applyFont="1" applyFill="1" applyBorder="1" applyAlignment="1" applyProtection="1"/>
    <xf numFmtId="3" fontId="29" fillId="0" borderId="0" xfId="0" applyNumberFormat="1" applyFont="1" applyFill="1" applyBorder="1"/>
    <xf numFmtId="0" fontId="78" fillId="15" borderId="89" xfId="0" applyFont="1" applyFill="1" applyBorder="1" applyAlignment="1">
      <alignment horizontal="center"/>
    </xf>
    <xf numFmtId="49" fontId="160" fillId="15" borderId="90" xfId="0" applyNumberFormat="1" applyFont="1" applyFill="1" applyBorder="1" applyAlignment="1" applyProtection="1">
      <alignment vertical="center"/>
    </xf>
    <xf numFmtId="49" fontId="160" fillId="15" borderId="91" xfId="0" applyNumberFormat="1" applyFont="1" applyFill="1" applyBorder="1" applyAlignment="1" applyProtection="1">
      <alignment vertical="center"/>
    </xf>
    <xf numFmtId="0" fontId="78" fillId="16" borderId="197" xfId="0" applyFont="1" applyFill="1" applyBorder="1" applyProtection="1"/>
    <xf numFmtId="0" fontId="78" fillId="16" borderId="92" xfId="0" applyFont="1" applyFill="1" applyBorder="1" applyProtection="1"/>
    <xf numFmtId="0" fontId="78" fillId="16" borderId="139" xfId="0" applyFont="1" applyFill="1" applyBorder="1" applyProtection="1"/>
    <xf numFmtId="0" fontId="78" fillId="16" borderId="138" xfId="0" applyFont="1" applyFill="1" applyBorder="1"/>
    <xf numFmtId="0" fontId="161" fillId="16" borderId="0" xfId="0" applyFont="1" applyFill="1" applyBorder="1" applyProtection="1"/>
    <xf numFmtId="0" fontId="162" fillId="16" borderId="0" xfId="1" applyFont="1" applyFill="1" applyBorder="1" applyAlignment="1" applyProtection="1"/>
    <xf numFmtId="0" fontId="163" fillId="16" borderId="0" xfId="1" applyFont="1" applyFill="1" applyBorder="1" applyAlignment="1" applyProtection="1"/>
    <xf numFmtId="0" fontId="162" fillId="16" borderId="0" xfId="1" applyFont="1" applyFill="1" applyBorder="1" applyAlignment="1" applyProtection="1">
      <alignment horizontal="right"/>
    </xf>
    <xf numFmtId="0" fontId="78" fillId="16" borderId="18" xfId="0" applyFont="1" applyFill="1" applyBorder="1" applyProtection="1"/>
    <xf numFmtId="3" fontId="78" fillId="16" borderId="23" xfId="0" applyNumberFormat="1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right"/>
    </xf>
    <xf numFmtId="0" fontId="29" fillId="0" borderId="0" xfId="0" applyFont="1" applyFill="1" applyBorder="1" applyAlignment="1">
      <alignment horizontal="right"/>
    </xf>
    <xf numFmtId="0" fontId="56" fillId="0" borderId="0" xfId="1" applyFont="1" applyFill="1" applyBorder="1" applyAlignment="1" applyProtection="1">
      <alignment horizontal="center"/>
    </xf>
    <xf numFmtId="0" fontId="63" fillId="0" borderId="0" xfId="0" applyFont="1" applyFill="1" applyBorder="1"/>
    <xf numFmtId="0" fontId="27" fillId="0" borderId="0" xfId="0" applyFont="1" applyFill="1" applyBorder="1"/>
    <xf numFmtId="0" fontId="27" fillId="0" borderId="26" xfId="0" applyFont="1" applyFill="1" applyBorder="1"/>
    <xf numFmtId="0" fontId="27" fillId="0" borderId="24" xfId="0" applyFont="1" applyFill="1" applyBorder="1"/>
    <xf numFmtId="0" fontId="27" fillId="0" borderId="16" xfId="0" applyFont="1" applyFill="1" applyBorder="1"/>
    <xf numFmtId="0" fontId="27" fillId="0" borderId="18" xfId="0" applyFont="1" applyFill="1" applyBorder="1"/>
    <xf numFmtId="0" fontId="27" fillId="0" borderId="17" xfId="0" applyFont="1" applyFill="1" applyBorder="1"/>
    <xf numFmtId="3" fontId="27" fillId="0" borderId="24" xfId="0" applyNumberFormat="1" applyFont="1" applyFill="1" applyBorder="1"/>
    <xf numFmtId="3" fontId="27" fillId="0" borderId="16" xfId="0" applyNumberFormat="1" applyFont="1" applyFill="1" applyBorder="1"/>
    <xf numFmtId="3" fontId="27" fillId="0" borderId="17" xfId="0" applyNumberFormat="1" applyFont="1" applyFill="1" applyBorder="1"/>
    <xf numFmtId="0" fontId="27" fillId="0" borderId="25" xfId="0" applyFont="1" applyFill="1" applyBorder="1"/>
    <xf numFmtId="0" fontId="27" fillId="0" borderId="23" xfId="0" applyFont="1" applyFill="1" applyBorder="1"/>
    <xf numFmtId="3" fontId="27" fillId="0" borderId="23" xfId="0" applyNumberFormat="1" applyFont="1" applyFill="1" applyBorder="1"/>
    <xf numFmtId="3" fontId="27" fillId="0" borderId="19" xfId="0" applyNumberFormat="1" applyFont="1" applyFill="1" applyBorder="1"/>
    <xf numFmtId="0" fontId="27" fillId="0" borderId="19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48" fillId="0" borderId="0" xfId="0" applyFont="1" applyFill="1" applyBorder="1" applyAlignment="1" applyProtection="1"/>
    <xf numFmtId="0" fontId="48" fillId="0" borderId="0" xfId="0" applyFont="1" applyFill="1" applyBorder="1" applyProtection="1"/>
    <xf numFmtId="49" fontId="43" fillId="0" borderId="0" xfId="0" applyNumberFormat="1" applyFont="1" applyFill="1" applyBorder="1" applyAlignment="1" applyProtection="1">
      <alignment horizontal="center" vertical="center"/>
    </xf>
    <xf numFmtId="49" fontId="42" fillId="0" borderId="0" xfId="0" applyNumberFormat="1" applyFont="1" applyFill="1" applyBorder="1" applyAlignment="1" applyProtection="1">
      <alignment vertical="center"/>
      <protection locked="0"/>
    </xf>
    <xf numFmtId="0" fontId="164" fillId="16" borderId="109" xfId="0" applyFont="1" applyFill="1" applyBorder="1"/>
    <xf numFmtId="0" fontId="164" fillId="16" borderId="110" xfId="0" applyFont="1" applyFill="1" applyBorder="1"/>
    <xf numFmtId="0" fontId="164" fillId="16" borderId="111" xfId="0" applyFont="1" applyFill="1" applyBorder="1"/>
    <xf numFmtId="0" fontId="164" fillId="16" borderId="112" xfId="0" applyFont="1" applyFill="1" applyBorder="1"/>
    <xf numFmtId="0" fontId="164" fillId="16" borderId="0" xfId="0" applyFont="1" applyFill="1" applyBorder="1"/>
    <xf numFmtId="0" fontId="164" fillId="16" borderId="113" xfId="0" applyFont="1" applyFill="1" applyBorder="1"/>
    <xf numFmtId="0" fontId="135" fillId="16" borderId="0" xfId="0" applyFont="1" applyFill="1" applyBorder="1"/>
    <xf numFmtId="0" fontId="87" fillId="16" borderId="0" xfId="0" applyFont="1" applyFill="1" applyBorder="1" applyAlignment="1" applyProtection="1"/>
    <xf numFmtId="0" fontId="87" fillId="16" borderId="113" xfId="0" applyFont="1" applyFill="1" applyBorder="1" applyAlignment="1" applyProtection="1"/>
    <xf numFmtId="0" fontId="164" fillId="16" borderId="118" xfId="0" applyFont="1" applyFill="1" applyBorder="1"/>
    <xf numFmtId="0" fontId="164" fillId="16" borderId="119" xfId="0" applyFont="1" applyFill="1" applyBorder="1"/>
    <xf numFmtId="0" fontId="164" fillId="16" borderId="120" xfId="0" applyFont="1" applyFill="1" applyBorder="1"/>
    <xf numFmtId="49" fontId="78" fillId="3" borderId="48" xfId="0" applyNumberFormat="1" applyFont="1" applyFill="1" applyBorder="1" applyProtection="1"/>
    <xf numFmtId="0" fontId="78" fillId="3" borderId="17" xfId="0" applyFont="1" applyFill="1" applyBorder="1"/>
    <xf numFmtId="0" fontId="78" fillId="3" borderId="0" xfId="0" applyFont="1" applyFill="1" applyBorder="1" applyProtection="1"/>
    <xf numFmtId="0" fontId="88" fillId="3" borderId="23" xfId="1" applyFont="1" applyFill="1" applyBorder="1" applyAlignment="1" applyProtection="1">
      <alignment horizontal="center"/>
    </xf>
    <xf numFmtId="0" fontId="79" fillId="3" borderId="23" xfId="1" applyFont="1" applyFill="1" applyBorder="1" applyAlignment="1" applyProtection="1">
      <alignment horizontal="right"/>
    </xf>
    <xf numFmtId="165" fontId="87" fillId="3" borderId="23" xfId="0" applyNumberFormat="1" applyFont="1" applyFill="1" applyBorder="1" applyAlignment="1" applyProtection="1">
      <alignment horizontal="center"/>
      <protection locked="0"/>
    </xf>
    <xf numFmtId="0" fontId="88" fillId="3" borderId="23" xfId="0" applyFont="1" applyFill="1" applyBorder="1" applyAlignment="1">
      <alignment horizontal="center"/>
    </xf>
    <xf numFmtId="0" fontId="79" fillId="3" borderId="23" xfId="0" applyFont="1" applyFill="1" applyBorder="1" applyAlignment="1">
      <alignment horizontal="center"/>
    </xf>
    <xf numFmtId="0" fontId="78" fillId="3" borderId="0" xfId="0" applyFont="1" applyFill="1" applyBorder="1"/>
    <xf numFmtId="0" fontId="111" fillId="3" borderId="0" xfId="0" applyNumberFormat="1" applyFont="1" applyFill="1" applyBorder="1" applyAlignment="1" applyProtection="1">
      <alignment horizontal="right"/>
      <protection locked="0"/>
    </xf>
    <xf numFmtId="3" fontId="111" fillId="3" borderId="0" xfId="0" applyNumberFormat="1" applyFont="1" applyFill="1" applyBorder="1" applyProtection="1">
      <protection locked="0"/>
    </xf>
    <xf numFmtId="3" fontId="111" fillId="3" borderId="0" xfId="0" applyNumberFormat="1" applyFont="1" applyFill="1" applyBorder="1" applyProtection="1"/>
    <xf numFmtId="0" fontId="79" fillId="3" borderId="0" xfId="0" applyNumberFormat="1" applyFont="1" applyFill="1" applyBorder="1" applyAlignment="1" applyProtection="1">
      <alignment horizontal="right"/>
      <protection locked="0"/>
    </xf>
    <xf numFmtId="4" fontId="79" fillId="3" borderId="0" xfId="0" applyNumberFormat="1" applyFont="1" applyFill="1" applyBorder="1" applyAlignment="1" applyProtection="1">
      <alignment horizontal="right"/>
      <protection locked="0"/>
    </xf>
    <xf numFmtId="3" fontId="79" fillId="3" borderId="0" xfId="0" applyNumberFormat="1" applyFont="1" applyFill="1" applyBorder="1" applyProtection="1">
      <protection locked="0"/>
    </xf>
    <xf numFmtId="3" fontId="79" fillId="3" borderId="0" xfId="0" applyNumberFormat="1" applyFont="1" applyFill="1" applyBorder="1" applyProtection="1"/>
    <xf numFmtId="166" fontId="79" fillId="3" borderId="0" xfId="0" applyNumberFormat="1" applyFont="1" applyFill="1" applyBorder="1" applyProtection="1"/>
    <xf numFmtId="165" fontId="88" fillId="3" borderId="23" xfId="0" applyNumberFormat="1" applyFont="1" applyFill="1" applyBorder="1" applyAlignment="1">
      <alignment horizontal="center"/>
    </xf>
    <xf numFmtId="166" fontId="111" fillId="3" borderId="0" xfId="0" applyNumberFormat="1" applyFont="1" applyFill="1" applyBorder="1" applyProtection="1"/>
    <xf numFmtId="166" fontId="166" fillId="3" borderId="0" xfId="0" applyNumberFormat="1" applyFont="1" applyFill="1" applyBorder="1" applyProtection="1"/>
    <xf numFmtId="49" fontId="79" fillId="3" borderId="0" xfId="0" applyNumberFormat="1" applyFont="1" applyFill="1" applyBorder="1" applyAlignment="1" applyProtection="1">
      <alignment horizontal="right"/>
    </xf>
    <xf numFmtId="0" fontId="111" fillId="3" borderId="23" xfId="0" applyNumberFormat="1" applyFont="1" applyFill="1" applyBorder="1" applyAlignment="1" applyProtection="1">
      <alignment horizontal="right"/>
      <protection locked="0"/>
    </xf>
    <xf numFmtId="4" fontId="79" fillId="3" borderId="23" xfId="0" applyNumberFormat="1" applyFont="1" applyFill="1" applyBorder="1" applyAlignment="1" applyProtection="1">
      <alignment horizontal="right"/>
      <protection locked="0"/>
    </xf>
    <xf numFmtId="3" fontId="111" fillId="3" borderId="23" xfId="0" applyNumberFormat="1" applyFont="1" applyFill="1" applyBorder="1" applyProtection="1">
      <protection locked="0"/>
    </xf>
    <xf numFmtId="166" fontId="111" fillId="3" borderId="23" xfId="0" applyNumberFormat="1" applyFont="1" applyFill="1" applyBorder="1" applyProtection="1"/>
    <xf numFmtId="0" fontId="88" fillId="3" borderId="23" xfId="1" applyFont="1" applyFill="1" applyBorder="1" applyAlignment="1" applyProtection="1">
      <alignment horizontal="right"/>
    </xf>
    <xf numFmtId="0" fontId="78" fillId="3" borderId="23" xfId="0" applyFont="1" applyFill="1" applyBorder="1"/>
    <xf numFmtId="0" fontId="88" fillId="3" borderId="0" xfId="1" applyFont="1" applyFill="1" applyBorder="1" applyAlignment="1" applyProtection="1">
      <alignment horizontal="right"/>
    </xf>
    <xf numFmtId="165" fontId="87" fillId="3" borderId="0" xfId="0" applyNumberFormat="1" applyFont="1" applyFill="1" applyBorder="1" applyAlignment="1" applyProtection="1">
      <alignment horizontal="center"/>
      <protection locked="0"/>
    </xf>
    <xf numFmtId="165" fontId="88" fillId="3" borderId="0" xfId="0" applyNumberFormat="1" applyFont="1" applyFill="1" applyBorder="1" applyAlignment="1">
      <alignment horizontal="center"/>
    </xf>
    <xf numFmtId="3" fontId="111" fillId="3" borderId="0" xfId="0" applyNumberFormat="1" applyFont="1" applyFill="1" applyBorder="1" applyAlignment="1" applyProtection="1">
      <alignment horizontal="right"/>
      <protection locked="0"/>
    </xf>
    <xf numFmtId="3" fontId="111" fillId="3" borderId="0" xfId="0" applyNumberFormat="1" applyFont="1" applyFill="1" applyBorder="1" applyAlignment="1">
      <alignment horizontal="right"/>
    </xf>
    <xf numFmtId="0" fontId="87" fillId="3" borderId="0" xfId="1" applyFont="1" applyFill="1" applyBorder="1" applyAlignment="1" applyProtection="1">
      <alignment horizontal="right"/>
    </xf>
    <xf numFmtId="3" fontId="79" fillId="3" borderId="0" xfId="0" applyNumberFormat="1" applyFont="1" applyFill="1" applyBorder="1" applyAlignment="1" applyProtection="1">
      <alignment horizontal="right"/>
      <protection locked="0"/>
    </xf>
    <xf numFmtId="3" fontId="79" fillId="3" borderId="0" xfId="0" applyNumberFormat="1" applyFont="1" applyFill="1" applyBorder="1" applyAlignment="1">
      <alignment horizontal="right"/>
    </xf>
    <xf numFmtId="0" fontId="79" fillId="3" borderId="0" xfId="0" applyFont="1" applyFill="1" applyBorder="1" applyAlignment="1"/>
    <xf numFmtId="0" fontId="78" fillId="3" borderId="19" xfId="0" applyFont="1" applyFill="1" applyBorder="1"/>
    <xf numFmtId="0" fontId="78" fillId="3" borderId="24" xfId="0" applyFont="1" applyFill="1" applyBorder="1" applyAlignment="1"/>
    <xf numFmtId="0" fontId="78" fillId="3" borderId="24" xfId="0" applyFont="1" applyFill="1" applyBorder="1"/>
    <xf numFmtId="0" fontId="78" fillId="3" borderId="16" xfId="0" applyFont="1" applyFill="1" applyBorder="1"/>
    <xf numFmtId="0" fontId="78" fillId="15" borderId="89" xfId="0" applyFont="1" applyFill="1" applyBorder="1" applyAlignment="1" applyProtection="1">
      <alignment horizontal="right"/>
    </xf>
    <xf numFmtId="0" fontId="78" fillId="15" borderId="90" xfId="0" applyFont="1" applyFill="1" applyBorder="1" applyAlignment="1">
      <alignment horizontal="right"/>
    </xf>
    <xf numFmtId="0" fontId="130" fillId="15" borderId="88" xfId="0" applyNumberFormat="1" applyFont="1" applyFill="1" applyBorder="1" applyAlignment="1" applyProtection="1">
      <alignment vertical="center"/>
    </xf>
    <xf numFmtId="49" fontId="160" fillId="15" borderId="88" xfId="0" applyNumberFormat="1" applyFont="1" applyFill="1" applyBorder="1" applyAlignment="1" applyProtection="1">
      <alignment vertical="center"/>
    </xf>
    <xf numFmtId="49" fontId="160" fillId="0" borderId="0" xfId="0" applyNumberFormat="1" applyFont="1" applyFill="1" applyBorder="1" applyAlignment="1" applyProtection="1">
      <alignment vertical="center"/>
    </xf>
    <xf numFmtId="49" fontId="160" fillId="0" borderId="0" xfId="0" applyNumberFormat="1" applyFont="1" applyFill="1" applyBorder="1" applyAlignment="1" applyProtection="1">
      <alignment vertical="center"/>
      <protection locked="0"/>
    </xf>
    <xf numFmtId="0" fontId="78" fillId="14" borderId="18" xfId="0" applyFont="1" applyFill="1" applyBorder="1" applyProtection="1"/>
    <xf numFmtId="0" fontId="78" fillId="14" borderId="0" xfId="0" applyFont="1" applyFill="1" applyBorder="1" applyProtection="1"/>
    <xf numFmtId="0" fontId="167" fillId="14" borderId="0" xfId="1" applyFont="1" applyFill="1" applyBorder="1" applyAlignment="1" applyProtection="1">
      <alignment horizontal="center"/>
    </xf>
    <xf numFmtId="0" fontId="162" fillId="14" borderId="0" xfId="1" applyFont="1" applyFill="1" applyBorder="1" applyAlignment="1" applyProtection="1"/>
    <xf numFmtId="0" fontId="163" fillId="14" borderId="0" xfId="1" applyFont="1" applyFill="1" applyBorder="1" applyAlignment="1" applyProtection="1"/>
    <xf numFmtId="0" fontId="162" fillId="14" borderId="0" xfId="1" applyFont="1" applyFill="1" applyBorder="1" applyAlignment="1" applyProtection="1">
      <alignment horizontal="right"/>
    </xf>
    <xf numFmtId="0" fontId="78" fillId="14" borderId="139" xfId="0" applyFont="1" applyFill="1" applyBorder="1" applyProtection="1"/>
    <xf numFmtId="0" fontId="78" fillId="14" borderId="139" xfId="0" applyFont="1" applyFill="1" applyBorder="1"/>
    <xf numFmtId="0" fontId="78" fillId="14" borderId="0" xfId="0" applyFont="1" applyFill="1" applyBorder="1"/>
    <xf numFmtId="0" fontId="139" fillId="14" borderId="0" xfId="0" applyFont="1" applyFill="1" applyBorder="1" applyAlignment="1" applyProtection="1"/>
    <xf numFmtId="0" fontId="168" fillId="14" borderId="0" xfId="0" applyFont="1" applyFill="1" applyBorder="1" applyAlignment="1" applyProtection="1"/>
    <xf numFmtId="0" fontId="87" fillId="14" borderId="0" xfId="0" applyFont="1" applyFill="1" applyBorder="1" applyAlignment="1" applyProtection="1"/>
    <xf numFmtId="0" fontId="78" fillId="14" borderId="0" xfId="0" applyFont="1" applyFill="1" applyProtection="1"/>
    <xf numFmtId="0" fontId="88" fillId="14" borderId="0" xfId="0" applyFont="1" applyFill="1" applyAlignment="1" applyProtection="1">
      <alignment horizontal="right"/>
    </xf>
    <xf numFmtId="0" fontId="78" fillId="3" borderId="26" xfId="0" applyFont="1" applyFill="1" applyBorder="1" applyProtection="1"/>
    <xf numFmtId="0" fontId="78" fillId="3" borderId="24" xfId="0" applyFont="1" applyFill="1" applyBorder="1" applyProtection="1"/>
    <xf numFmtId="0" fontId="78" fillId="3" borderId="18" xfId="0" applyFont="1" applyFill="1" applyBorder="1" applyProtection="1"/>
    <xf numFmtId="0" fontId="78" fillId="14" borderId="18" xfId="0" applyFont="1" applyFill="1" applyBorder="1"/>
    <xf numFmtId="0" fontId="11" fillId="0" borderId="0" xfId="1" applyFont="1" applyFill="1" applyBorder="1" applyAlignment="1" applyProtection="1">
      <alignment horizontal="center"/>
    </xf>
    <xf numFmtId="0" fontId="28" fillId="0" borderId="0" xfId="0" applyFont="1" applyFill="1" applyBorder="1"/>
    <xf numFmtId="49" fontId="79" fillId="3" borderId="0" xfId="0" applyNumberFormat="1" applyFont="1" applyFill="1" applyBorder="1" applyAlignment="1" applyProtection="1">
      <alignment horizontal="right"/>
      <protection locked="0"/>
    </xf>
    <xf numFmtId="165" fontId="87" fillId="3" borderId="23" xfId="0" applyNumberFormat="1" applyFont="1" applyFill="1" applyBorder="1" applyAlignment="1" applyProtection="1">
      <alignment horizontal="center"/>
    </xf>
    <xf numFmtId="165" fontId="88" fillId="3" borderId="23" xfId="0" applyNumberFormat="1" applyFont="1" applyFill="1" applyBorder="1" applyAlignment="1" applyProtection="1">
      <alignment horizontal="center"/>
    </xf>
    <xf numFmtId="165" fontId="87" fillId="3" borderId="0" xfId="0" applyNumberFormat="1" applyFont="1" applyFill="1" applyBorder="1" applyAlignment="1" applyProtection="1">
      <alignment horizontal="center"/>
    </xf>
    <xf numFmtId="165" fontId="88" fillId="3" borderId="0" xfId="0" applyNumberFormat="1" applyFont="1" applyFill="1" applyBorder="1" applyAlignment="1" applyProtection="1">
      <alignment horizontal="center"/>
    </xf>
    <xf numFmtId="3" fontId="111" fillId="3" borderId="0" xfId="0" applyNumberFormat="1" applyFont="1" applyFill="1" applyBorder="1" applyAlignment="1" applyProtection="1">
      <alignment horizontal="right"/>
    </xf>
    <xf numFmtId="3" fontId="79" fillId="3" borderId="0" xfId="0" applyNumberFormat="1" applyFont="1" applyFill="1" applyBorder="1" applyAlignment="1" applyProtection="1">
      <alignment horizontal="right"/>
    </xf>
    <xf numFmtId="0" fontId="78" fillId="0" borderId="112" xfId="0" applyFont="1" applyFill="1" applyBorder="1" applyAlignment="1"/>
    <xf numFmtId="0" fontId="78" fillId="0" borderId="0" xfId="0" applyFont="1" applyFill="1" applyBorder="1" applyAlignment="1"/>
    <xf numFmtId="0" fontId="79" fillId="0" borderId="0" xfId="0" applyFont="1" applyFill="1" applyBorder="1" applyAlignment="1"/>
    <xf numFmtId="0" fontId="79" fillId="0" borderId="113" xfId="0" applyFont="1" applyFill="1" applyBorder="1" applyAlignment="1"/>
    <xf numFmtId="0" fontId="78" fillId="0" borderId="112" xfId="0" applyFont="1" applyFill="1" applyBorder="1" applyAlignment="1">
      <alignment horizontal="left"/>
    </xf>
    <xf numFmtId="0" fontId="78" fillId="0" borderId="0" xfId="0" applyFont="1" applyFill="1" applyBorder="1" applyAlignment="1">
      <alignment horizontal="left"/>
    </xf>
    <xf numFmtId="0" fontId="79" fillId="0" borderId="0" xfId="0" applyFont="1" applyFill="1" applyBorder="1" applyAlignment="1">
      <alignment horizontal="left"/>
    </xf>
    <xf numFmtId="0" fontId="79" fillId="0" borderId="0" xfId="0" applyFont="1" applyFill="1" applyBorder="1"/>
    <xf numFmtId="0" fontId="79" fillId="0" borderId="113" xfId="0" applyFont="1" applyFill="1" applyBorder="1"/>
    <xf numFmtId="0" fontId="82" fillId="0" borderId="112" xfId="0" applyFont="1" applyFill="1" applyBorder="1" applyAlignment="1">
      <alignment horizontal="left"/>
    </xf>
    <xf numFmtId="0" fontId="34" fillId="0" borderId="114" xfId="0" applyFont="1" applyFill="1" applyBorder="1" applyAlignment="1">
      <alignment horizontal="left"/>
    </xf>
    <xf numFmtId="0" fontId="34" fillId="0" borderId="115" xfId="0" applyFont="1" applyFill="1" applyBorder="1" applyAlignment="1">
      <alignment horizontal="left"/>
    </xf>
    <xf numFmtId="0" fontId="34" fillId="0" borderId="115" xfId="0" applyFont="1" applyFill="1" applyBorder="1"/>
    <xf numFmtId="0" fontId="34" fillId="0" borderId="116" xfId="0" applyFont="1" applyFill="1" applyBorder="1"/>
    <xf numFmtId="0" fontId="34" fillId="0" borderId="109" xfId="0" applyFont="1" applyFill="1" applyBorder="1"/>
    <xf numFmtId="0" fontId="34" fillId="0" borderId="110" xfId="0" applyFont="1" applyFill="1" applyBorder="1"/>
    <xf numFmtId="0" fontId="34" fillId="0" borderId="111" xfId="0" applyFont="1" applyFill="1" applyBorder="1"/>
    <xf numFmtId="0" fontId="34" fillId="0" borderId="112" xfId="0" applyFont="1" applyFill="1" applyBorder="1"/>
    <xf numFmtId="0" fontId="34" fillId="0" borderId="113" xfId="0" applyFont="1" applyFill="1" applyBorder="1"/>
    <xf numFmtId="0" fontId="34" fillId="0" borderId="118" xfId="0" applyFont="1" applyFill="1" applyBorder="1"/>
    <xf numFmtId="0" fontId="34" fillId="0" borderId="119" xfId="0" applyFont="1" applyFill="1" applyBorder="1"/>
    <xf numFmtId="0" fontId="34" fillId="0" borderId="120" xfId="0" applyFont="1" applyFill="1" applyBorder="1"/>
    <xf numFmtId="0" fontId="79" fillId="0" borderId="109" xfId="0" applyFont="1" applyFill="1" applyBorder="1"/>
    <xf numFmtId="0" fontId="79" fillId="0" borderId="110" xfId="0" applyFont="1" applyFill="1" applyBorder="1"/>
    <xf numFmtId="0" fontId="79" fillId="0" borderId="111" xfId="0" applyFont="1" applyFill="1" applyBorder="1"/>
    <xf numFmtId="0" fontId="79" fillId="0" borderId="112" xfId="0" applyFont="1" applyFill="1" applyBorder="1"/>
    <xf numFmtId="0" fontId="112" fillId="0" borderId="0" xfId="0" applyFont="1" applyFill="1" applyBorder="1"/>
    <xf numFmtId="0" fontId="113" fillId="0" borderId="0" xfId="0" applyFont="1" applyFill="1" applyBorder="1"/>
    <xf numFmtId="0" fontId="114" fillId="0" borderId="0" xfId="0" applyFont="1" applyFill="1" applyBorder="1"/>
    <xf numFmtId="49" fontId="78" fillId="0" borderId="0" xfId="0" applyNumberFormat="1" applyFont="1" applyFill="1" applyBorder="1"/>
    <xf numFmtId="0" fontId="78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14" fontId="136" fillId="0" borderId="0" xfId="0" applyNumberFormat="1" applyFont="1" applyFill="1" applyBorder="1" applyAlignment="1" applyProtection="1">
      <alignment horizontal="center"/>
    </xf>
    <xf numFmtId="0" fontId="74" fillId="15" borderId="99" xfId="0" applyFont="1" applyFill="1" applyBorder="1" applyAlignment="1">
      <alignment horizontal="center" vertical="center"/>
    </xf>
    <xf numFmtId="0" fontId="74" fillId="15" borderId="100" xfId="0" applyFont="1" applyFill="1" applyBorder="1" applyAlignment="1">
      <alignment horizontal="center" vertical="center"/>
    </xf>
    <xf numFmtId="0" fontId="74" fillId="15" borderId="101" xfId="0" applyFont="1" applyFill="1" applyBorder="1" applyAlignment="1">
      <alignment horizontal="center" vertical="center"/>
    </xf>
    <xf numFmtId="0" fontId="80" fillId="0" borderId="112" xfId="0" applyFont="1" applyFill="1" applyBorder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0" fillId="0" borderId="113" xfId="0" applyFont="1" applyFill="1" applyBorder="1" applyAlignment="1">
      <alignment horizontal="center"/>
    </xf>
    <xf numFmtId="0" fontId="78" fillId="0" borderId="112" xfId="0" applyFont="1" applyFill="1" applyBorder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8" fillId="0" borderId="113" xfId="0" applyFont="1" applyFill="1" applyBorder="1" applyAlignment="1">
      <alignment horizontal="center"/>
    </xf>
    <xf numFmtId="0" fontId="83" fillId="0" borderId="112" xfId="0" applyFont="1" applyFill="1" applyBorder="1" applyAlignment="1">
      <alignment horizontal="center"/>
    </xf>
    <xf numFmtId="0" fontId="83" fillId="0" borderId="0" xfId="0" applyFont="1" applyFill="1" applyBorder="1" applyAlignment="1">
      <alignment horizontal="center"/>
    </xf>
    <xf numFmtId="0" fontId="83" fillId="0" borderId="113" xfId="0" applyFont="1" applyFill="1" applyBorder="1" applyAlignment="1">
      <alignment horizontal="center"/>
    </xf>
    <xf numFmtId="0" fontId="84" fillId="0" borderId="112" xfId="0" applyFont="1" applyFill="1" applyBorder="1" applyAlignment="1">
      <alignment horizontal="center"/>
    </xf>
    <xf numFmtId="0" fontId="84" fillId="0" borderId="0" xfId="0" applyFont="1" applyFill="1" applyBorder="1" applyAlignment="1">
      <alignment horizontal="center"/>
    </xf>
    <xf numFmtId="0" fontId="84" fillId="0" borderId="113" xfId="0" applyFont="1" applyFill="1" applyBorder="1" applyAlignment="1">
      <alignment horizontal="center"/>
    </xf>
    <xf numFmtId="0" fontId="124" fillId="15" borderId="96" xfId="0" applyFont="1" applyFill="1" applyBorder="1" applyAlignment="1" applyProtection="1">
      <alignment horizontal="center" vertical="center"/>
    </xf>
    <xf numFmtId="0" fontId="124" fillId="15" borderId="97" xfId="0" applyFont="1" applyFill="1" applyBorder="1" applyAlignment="1" applyProtection="1">
      <alignment horizontal="center" vertical="center"/>
    </xf>
    <xf numFmtId="0" fontId="124" fillId="15" borderId="98" xfId="0" applyFont="1" applyFill="1" applyBorder="1" applyAlignment="1" applyProtection="1">
      <alignment horizontal="center" vertical="center"/>
    </xf>
    <xf numFmtId="0" fontId="125" fillId="15" borderId="93" xfId="0" applyFont="1" applyFill="1" applyBorder="1" applyAlignment="1">
      <alignment horizontal="center" vertical="center"/>
    </xf>
    <xf numFmtId="0" fontId="125" fillId="15" borderId="94" xfId="0" applyFont="1" applyFill="1" applyBorder="1" applyAlignment="1">
      <alignment horizontal="center" vertical="center"/>
    </xf>
    <xf numFmtId="0" fontId="125" fillId="15" borderId="95" xfId="0" applyFont="1" applyFill="1" applyBorder="1" applyAlignment="1">
      <alignment horizontal="center" vertical="center"/>
    </xf>
    <xf numFmtId="0" fontId="115" fillId="0" borderId="18" xfId="0" applyFont="1" applyFill="1" applyBorder="1" applyAlignment="1">
      <alignment horizontal="center" vertical="top"/>
    </xf>
    <xf numFmtId="0" fontId="115" fillId="0" borderId="0" xfId="0" applyFont="1" applyFill="1" applyBorder="1" applyAlignment="1">
      <alignment horizontal="center" vertical="top"/>
    </xf>
    <xf numFmtId="0" fontId="115" fillId="0" borderId="17" xfId="0" applyFont="1" applyFill="1" applyBorder="1" applyAlignment="1">
      <alignment horizontal="center" vertical="top"/>
    </xf>
    <xf numFmtId="0" fontId="100" fillId="15" borderId="99" xfId="0" applyFont="1" applyFill="1" applyBorder="1" applyAlignment="1">
      <alignment horizontal="center" vertical="center"/>
    </xf>
    <xf numFmtId="0" fontId="100" fillId="15" borderId="100" xfId="0" applyFont="1" applyFill="1" applyBorder="1" applyAlignment="1">
      <alignment horizontal="center" vertical="center"/>
    </xf>
    <xf numFmtId="0" fontId="100" fillId="15" borderId="101" xfId="0" applyFont="1" applyFill="1" applyBorder="1" applyAlignment="1">
      <alignment horizontal="center" vertical="center"/>
    </xf>
    <xf numFmtId="0" fontId="75" fillId="0" borderId="18" xfId="0" applyFont="1" applyFill="1" applyBorder="1" applyAlignment="1" applyProtection="1">
      <alignment horizontal="center"/>
    </xf>
    <xf numFmtId="0" fontId="75" fillId="0" borderId="0" xfId="0" applyFont="1" applyFill="1" applyBorder="1" applyAlignment="1" applyProtection="1">
      <alignment horizontal="center"/>
    </xf>
    <xf numFmtId="0" fontId="75" fillId="0" borderId="17" xfId="0" applyFont="1" applyFill="1" applyBorder="1" applyAlignment="1" applyProtection="1">
      <alignment horizontal="center"/>
    </xf>
    <xf numFmtId="0" fontId="76" fillId="0" borderId="18" xfId="0" applyFont="1" applyFill="1" applyBorder="1" applyAlignment="1" applyProtection="1">
      <alignment horizontal="center" vertical="center"/>
    </xf>
    <xf numFmtId="0" fontId="76" fillId="0" borderId="0" xfId="0" applyFont="1" applyFill="1" applyBorder="1" applyAlignment="1" applyProtection="1">
      <alignment horizontal="center" vertical="center"/>
    </xf>
    <xf numFmtId="0" fontId="76" fillId="0" borderId="17" xfId="0" applyFont="1" applyFill="1" applyBorder="1" applyAlignment="1" applyProtection="1">
      <alignment horizontal="center" vertical="center"/>
    </xf>
    <xf numFmtId="0" fontId="93" fillId="0" borderId="18" xfId="0" applyFont="1" applyFill="1" applyBorder="1" applyAlignment="1" applyProtection="1">
      <alignment horizontal="center" vertical="center"/>
    </xf>
    <xf numFmtId="0" fontId="93" fillId="0" borderId="0" xfId="0" applyFont="1" applyFill="1" applyBorder="1" applyAlignment="1" applyProtection="1">
      <alignment horizontal="center" vertical="center"/>
    </xf>
    <xf numFmtId="0" fontId="93" fillId="0" borderId="17" xfId="0" applyFont="1" applyFill="1" applyBorder="1" applyAlignment="1" applyProtection="1">
      <alignment horizontal="center" vertical="center"/>
    </xf>
    <xf numFmtId="0" fontId="95" fillId="15" borderId="102" xfId="1" applyFont="1" applyFill="1" applyBorder="1" applyAlignment="1" applyProtection="1">
      <alignment horizontal="center" vertical="center"/>
      <protection locked="0"/>
    </xf>
    <xf numFmtId="0" fontId="95" fillId="15" borderId="103" xfId="1" applyFont="1" applyFill="1" applyBorder="1" applyAlignment="1" applyProtection="1">
      <alignment horizontal="center" vertical="center"/>
      <protection locked="0"/>
    </xf>
    <xf numFmtId="0" fontId="95" fillId="15" borderId="104" xfId="1" applyFont="1" applyFill="1" applyBorder="1" applyAlignment="1" applyProtection="1">
      <alignment horizontal="center" vertical="center"/>
      <protection locked="0"/>
    </xf>
    <xf numFmtId="0" fontId="95" fillId="15" borderId="105" xfId="1" applyFont="1" applyFill="1" applyBorder="1" applyAlignment="1" applyProtection="1">
      <alignment horizontal="center" vertical="center"/>
      <protection locked="0"/>
    </xf>
    <xf numFmtId="49" fontId="116" fillId="3" borderId="66" xfId="0" applyNumberFormat="1" applyFont="1" applyFill="1" applyBorder="1" applyAlignment="1" applyProtection="1">
      <alignment horizontal="center" vertical="center"/>
      <protection locked="0"/>
    </xf>
    <xf numFmtId="49" fontId="116" fillId="3" borderId="47" xfId="0" applyNumberFormat="1" applyFont="1" applyFill="1" applyBorder="1" applyAlignment="1" applyProtection="1">
      <alignment horizontal="center" vertical="center"/>
      <protection locked="0"/>
    </xf>
    <xf numFmtId="49" fontId="128" fillId="15" borderId="110" xfId="0" applyNumberFormat="1" applyFont="1" applyFill="1" applyBorder="1" applyAlignment="1" applyProtection="1">
      <alignment horizontal="right" vertical="center"/>
    </xf>
    <xf numFmtId="49" fontId="128" fillId="15" borderId="115" xfId="0" applyNumberFormat="1" applyFont="1" applyFill="1" applyBorder="1" applyAlignment="1" applyProtection="1">
      <alignment horizontal="right" vertical="center"/>
    </xf>
    <xf numFmtId="0" fontId="130" fillId="15" borderId="110" xfId="0" applyNumberFormat="1" applyFont="1" applyFill="1" applyBorder="1" applyAlignment="1" applyProtection="1">
      <alignment horizontal="left" vertical="center"/>
    </xf>
    <xf numFmtId="0" fontId="130" fillId="15" borderId="115" xfId="0" applyNumberFormat="1" applyFont="1" applyFill="1" applyBorder="1" applyAlignment="1" applyProtection="1">
      <alignment horizontal="left" vertical="center"/>
    </xf>
    <xf numFmtId="0" fontId="90" fillId="19" borderId="160" xfId="0" applyFont="1" applyFill="1" applyBorder="1" applyAlignment="1">
      <alignment horizontal="center" vertical="center"/>
    </xf>
    <xf numFmtId="0" fontId="90" fillId="19" borderId="132" xfId="0" applyFont="1" applyFill="1" applyBorder="1" applyAlignment="1">
      <alignment horizontal="center" vertical="center"/>
    </xf>
    <xf numFmtId="0" fontId="29" fillId="21" borderId="0" xfId="0" applyFont="1" applyFill="1" applyBorder="1" applyAlignment="1" applyProtection="1">
      <alignment horizontal="center"/>
    </xf>
    <xf numFmtId="49" fontId="126" fillId="15" borderId="110" xfId="0" applyNumberFormat="1" applyFont="1" applyFill="1" applyBorder="1" applyAlignment="1" applyProtection="1">
      <alignment horizontal="right" vertical="center"/>
    </xf>
    <xf numFmtId="49" fontId="126" fillId="15" borderId="115" xfId="0" applyNumberFormat="1" applyFont="1" applyFill="1" applyBorder="1" applyAlignment="1" applyProtection="1">
      <alignment horizontal="right" vertical="center"/>
    </xf>
    <xf numFmtId="49" fontId="86" fillId="17" borderId="126" xfId="0" applyNumberFormat="1" applyFont="1" applyFill="1" applyBorder="1" applyAlignment="1" applyProtection="1">
      <alignment horizontal="right" vertical="center" shrinkToFit="1"/>
      <protection locked="0"/>
    </xf>
    <xf numFmtId="49" fontId="86" fillId="17" borderId="125" xfId="0" applyNumberFormat="1" applyFont="1" applyFill="1" applyBorder="1" applyAlignment="1" applyProtection="1">
      <alignment horizontal="right" vertical="center" shrinkToFit="1"/>
      <protection locked="0"/>
    </xf>
    <xf numFmtId="49" fontId="86" fillId="17" borderId="126" xfId="0" applyNumberFormat="1" applyFont="1" applyFill="1" applyBorder="1" applyAlignment="1" applyProtection="1">
      <alignment horizontal="center" vertical="center" shrinkToFit="1"/>
      <protection locked="0"/>
    </xf>
    <xf numFmtId="49" fontId="86" fillId="17" borderId="125" xfId="0" applyNumberFormat="1" applyFont="1" applyFill="1" applyBorder="1" applyAlignment="1" applyProtection="1">
      <alignment horizontal="center" vertical="center" shrinkToFit="1"/>
      <protection locked="0"/>
    </xf>
    <xf numFmtId="0" fontId="89" fillId="13" borderId="127" xfId="0" applyFont="1" applyFill="1" applyBorder="1" applyAlignment="1" applyProtection="1">
      <alignment horizontal="center"/>
    </xf>
    <xf numFmtId="0" fontId="89" fillId="13" borderId="141" xfId="0" applyFont="1" applyFill="1" applyBorder="1" applyAlignment="1" applyProtection="1">
      <alignment horizontal="center"/>
    </xf>
    <xf numFmtId="4" fontId="88" fillId="14" borderId="124" xfId="0" applyNumberFormat="1" applyFont="1" applyFill="1" applyBorder="1" applyAlignment="1" applyProtection="1">
      <alignment horizontal="right"/>
    </xf>
    <xf numFmtId="4" fontId="88" fillId="14" borderId="125" xfId="0" applyNumberFormat="1" applyFont="1" applyFill="1" applyBorder="1" applyAlignment="1" applyProtection="1">
      <alignment horizontal="right"/>
    </xf>
    <xf numFmtId="0" fontId="132" fillId="15" borderId="136" xfId="0" applyFont="1" applyFill="1" applyBorder="1" applyAlignment="1">
      <alignment horizontal="center" vertical="center"/>
    </xf>
    <xf numFmtId="0" fontId="132" fillId="15" borderId="100" xfId="0" applyFont="1" applyFill="1" applyBorder="1" applyAlignment="1">
      <alignment horizontal="center" vertical="center"/>
    </xf>
    <xf numFmtId="0" fontId="132" fillId="15" borderId="137" xfId="0" applyFont="1" applyFill="1" applyBorder="1" applyAlignment="1">
      <alignment horizontal="center" vertical="center"/>
    </xf>
    <xf numFmtId="0" fontId="67" fillId="13" borderId="230" xfId="0" applyFont="1" applyFill="1" applyBorder="1" applyAlignment="1">
      <alignment horizontal="center"/>
    </xf>
    <xf numFmtId="0" fontId="67" fillId="13" borderId="231" xfId="0" applyFont="1" applyFill="1" applyBorder="1" applyAlignment="1">
      <alignment horizontal="center"/>
    </xf>
    <xf numFmtId="0" fontId="67" fillId="13" borderId="232" xfId="0" applyFont="1" applyFill="1" applyBorder="1" applyAlignment="1">
      <alignment horizontal="center"/>
    </xf>
    <xf numFmtId="0" fontId="90" fillId="19" borderId="131" xfId="0" applyFont="1" applyFill="1" applyBorder="1" applyAlignment="1">
      <alignment horizontal="center" vertical="center"/>
    </xf>
    <xf numFmtId="0" fontId="101" fillId="13" borderId="230" xfId="0" applyFont="1" applyFill="1" applyBorder="1" applyAlignment="1">
      <alignment horizontal="center"/>
    </xf>
    <xf numFmtId="0" fontId="101" fillId="13" borderId="231" xfId="0" applyFont="1" applyFill="1" applyBorder="1" applyAlignment="1">
      <alignment horizontal="center"/>
    </xf>
    <xf numFmtId="0" fontId="101" fillId="13" borderId="232" xfId="0" applyFont="1" applyFill="1" applyBorder="1" applyAlignment="1">
      <alignment horizontal="center"/>
    </xf>
    <xf numFmtId="0" fontId="100" fillId="19" borderId="153" xfId="0" applyFont="1" applyFill="1" applyBorder="1" applyAlignment="1">
      <alignment horizontal="center" vertical="center"/>
    </xf>
    <xf numFmtId="0" fontId="100" fillId="19" borderId="154" xfId="0" applyFont="1" applyFill="1" applyBorder="1" applyAlignment="1">
      <alignment horizontal="center" vertical="center"/>
    </xf>
    <xf numFmtId="0" fontId="99" fillId="16" borderId="119" xfId="0" applyFont="1" applyFill="1" applyBorder="1"/>
    <xf numFmtId="49" fontId="98" fillId="18" borderId="148" xfId="0" applyNumberFormat="1" applyFont="1" applyFill="1" applyBorder="1" applyAlignment="1" applyProtection="1">
      <alignment horizontal="center" vertical="center"/>
      <protection locked="0"/>
    </xf>
    <xf numFmtId="49" fontId="98" fillId="18" borderId="146" xfId="0" applyNumberFormat="1" applyFont="1" applyFill="1" applyBorder="1" applyAlignment="1" applyProtection="1">
      <alignment horizontal="center" vertical="center"/>
      <protection locked="0"/>
    </xf>
    <xf numFmtId="49" fontId="98" fillId="18" borderId="147" xfId="0" applyNumberFormat="1" applyFont="1" applyFill="1" applyBorder="1" applyAlignment="1" applyProtection="1">
      <alignment horizontal="center" vertical="center"/>
      <protection locked="0"/>
    </xf>
    <xf numFmtId="49" fontId="99" fillId="23" borderId="152" xfId="0" applyNumberFormat="1" applyFont="1" applyFill="1" applyBorder="1" applyAlignment="1" applyProtection="1">
      <alignment horizontal="center" vertical="center"/>
      <protection locked="0"/>
    </xf>
    <xf numFmtId="49" fontId="99" fillId="23" borderId="156" xfId="0" applyNumberFormat="1" applyFont="1" applyFill="1" applyBorder="1" applyAlignment="1" applyProtection="1">
      <alignment horizontal="center" vertical="center"/>
      <protection locked="0"/>
    </xf>
    <xf numFmtId="0" fontId="139" fillId="16" borderId="0" xfId="0" applyFont="1" applyFill="1" applyBorder="1" applyAlignment="1" applyProtection="1">
      <alignment horizontal="center"/>
    </xf>
    <xf numFmtId="3" fontId="93" fillId="16" borderId="106" xfId="0" applyNumberFormat="1" applyFont="1" applyFill="1" applyBorder="1" applyAlignment="1" applyProtection="1">
      <alignment horizontal="center" vertical="top"/>
    </xf>
    <xf numFmtId="3" fontId="93" fillId="16" borderId="0" xfId="0" applyNumberFormat="1" applyFont="1" applyFill="1" applyBorder="1" applyAlignment="1" applyProtection="1">
      <alignment horizontal="center" vertical="top"/>
    </xf>
    <xf numFmtId="49" fontId="98" fillId="18" borderId="145" xfId="0" applyNumberFormat="1" applyFont="1" applyFill="1" applyBorder="1" applyAlignment="1" applyProtection="1">
      <alignment horizontal="center" vertical="center"/>
      <protection locked="0"/>
    </xf>
    <xf numFmtId="49" fontId="99" fillId="23" borderId="151" xfId="0" applyNumberFormat="1" applyFont="1" applyFill="1" applyBorder="1" applyAlignment="1" applyProtection="1">
      <alignment horizontal="center" vertical="center"/>
      <protection locked="0"/>
    </xf>
    <xf numFmtId="0" fontId="100" fillId="26" borderId="153" xfId="0" applyFont="1" applyFill="1" applyBorder="1" applyAlignment="1">
      <alignment horizontal="center" vertical="center"/>
    </xf>
    <xf numFmtId="0" fontId="100" fillId="26" borderId="154" xfId="0" applyFont="1" applyFill="1" applyBorder="1" applyAlignment="1">
      <alignment horizontal="center" vertical="center"/>
    </xf>
    <xf numFmtId="49" fontId="86" fillId="17" borderId="144" xfId="0" applyNumberFormat="1" applyFont="1" applyFill="1" applyBorder="1" applyAlignment="1" applyProtection="1">
      <alignment horizontal="right" vertical="center"/>
      <protection locked="0"/>
    </xf>
    <xf numFmtId="49" fontId="86" fillId="17" borderId="143" xfId="0" applyNumberFormat="1" applyFont="1" applyFill="1" applyBorder="1" applyAlignment="1" applyProtection="1">
      <alignment horizontal="right" vertical="center"/>
      <protection locked="0"/>
    </xf>
    <xf numFmtId="0" fontId="140" fillId="16" borderId="0" xfId="1" applyFont="1" applyFill="1" applyBorder="1" applyAlignment="1" applyProtection="1">
      <alignment horizontal="center" vertical="center"/>
    </xf>
    <xf numFmtId="49" fontId="86" fillId="17" borderId="144" xfId="0" applyNumberFormat="1" applyFont="1" applyFill="1" applyBorder="1" applyAlignment="1" applyProtection="1">
      <alignment horizontal="center" vertical="center"/>
      <protection locked="0"/>
    </xf>
    <xf numFmtId="49" fontId="86" fillId="17" borderId="143" xfId="0" applyNumberFormat="1" applyFont="1" applyFill="1" applyBorder="1" applyAlignment="1" applyProtection="1">
      <alignment horizontal="center" vertical="center"/>
      <protection locked="0"/>
    </xf>
    <xf numFmtId="167" fontId="88" fillId="14" borderId="142" xfId="0" applyNumberFormat="1" applyFont="1" applyFill="1" applyBorder="1" applyAlignment="1" applyProtection="1">
      <alignment horizontal="right"/>
    </xf>
    <xf numFmtId="167" fontId="88" fillId="14" borderId="143" xfId="0" applyNumberFormat="1" applyFont="1" applyFill="1" applyBorder="1" applyAlignment="1" applyProtection="1">
      <alignment horizontal="right"/>
    </xf>
    <xf numFmtId="0" fontId="89" fillId="19" borderId="131" xfId="0" applyFont="1" applyFill="1" applyBorder="1" applyAlignment="1">
      <alignment horizontal="center" vertical="center"/>
    </xf>
    <xf numFmtId="0" fontId="89" fillId="19" borderId="155" xfId="0" applyFont="1" applyFill="1" applyBorder="1" applyAlignment="1">
      <alignment horizontal="center" vertical="center"/>
    </xf>
    <xf numFmtId="0" fontId="89" fillId="19" borderId="160" xfId="0" applyFont="1" applyFill="1" applyBorder="1" applyAlignment="1">
      <alignment horizontal="center" vertical="center"/>
    </xf>
    <xf numFmtId="0" fontId="89" fillId="19" borderId="132" xfId="0" applyFont="1" applyFill="1" applyBorder="1" applyAlignment="1">
      <alignment horizontal="center" vertical="center"/>
    </xf>
    <xf numFmtId="0" fontId="135" fillId="16" borderId="112" xfId="0" applyFont="1" applyFill="1" applyBorder="1" applyAlignment="1">
      <alignment horizontal="center"/>
    </xf>
    <xf numFmtId="0" fontId="135" fillId="16" borderId="0" xfId="0" applyFont="1" applyFill="1" applyBorder="1" applyAlignment="1">
      <alignment horizontal="center"/>
    </xf>
    <xf numFmtId="0" fontId="135" fillId="16" borderId="113" xfId="0" applyFont="1" applyFill="1" applyBorder="1" applyAlignment="1">
      <alignment horizontal="center"/>
    </xf>
    <xf numFmtId="0" fontId="100" fillId="26" borderId="161" xfId="0" applyFont="1" applyFill="1" applyBorder="1" applyAlignment="1">
      <alignment horizontal="center" vertical="center"/>
    </xf>
    <xf numFmtId="0" fontId="100" fillId="26" borderId="225" xfId="0" applyFont="1" applyFill="1" applyBorder="1" applyAlignment="1">
      <alignment horizontal="center" vertical="center"/>
    </xf>
    <xf numFmtId="49" fontId="89" fillId="39" borderId="227" xfId="0" applyNumberFormat="1" applyFont="1" applyFill="1" applyBorder="1" applyAlignment="1" applyProtection="1">
      <alignment horizontal="center" vertical="center"/>
      <protection locked="0"/>
    </xf>
    <xf numFmtId="49" fontId="89" fillId="39" borderId="228" xfId="0" applyNumberFormat="1" applyFont="1" applyFill="1" applyBorder="1" applyAlignment="1" applyProtection="1">
      <alignment horizontal="center" vertical="center"/>
      <protection locked="0"/>
    </xf>
    <xf numFmtId="49" fontId="99" fillId="23" borderId="150" xfId="0" applyNumberFormat="1" applyFont="1" applyFill="1" applyBorder="1" applyAlignment="1" applyProtection="1">
      <alignment horizontal="center" vertical="center"/>
      <protection locked="0"/>
    </xf>
    <xf numFmtId="1" fontId="89" fillId="15" borderId="100" xfId="0" applyNumberFormat="1" applyFont="1" applyFill="1" applyBorder="1" applyAlignment="1" applyProtection="1">
      <alignment horizontal="left" vertical="center"/>
    </xf>
    <xf numFmtId="49" fontId="125" fillId="15" borderId="100" xfId="0" applyNumberFormat="1" applyFont="1" applyFill="1" applyBorder="1" applyAlignment="1" applyProtection="1">
      <alignment horizontal="right" vertical="center"/>
    </xf>
    <xf numFmtId="0" fontId="69" fillId="28" borderId="0" xfId="0" applyFont="1" applyFill="1" applyBorder="1" applyAlignment="1">
      <alignment horizontal="center"/>
    </xf>
    <xf numFmtId="0" fontId="69" fillId="28" borderId="17" xfId="0" applyFont="1" applyFill="1" applyBorder="1" applyAlignment="1">
      <alignment horizontal="center"/>
    </xf>
    <xf numFmtId="164" fontId="84" fillId="14" borderId="123" xfId="0" applyNumberFormat="1" applyFont="1" applyFill="1" applyBorder="1" applyAlignment="1">
      <alignment horizontal="right" shrinkToFit="1"/>
    </xf>
    <xf numFmtId="3" fontId="147" fillId="3" borderId="46" xfId="0" applyNumberFormat="1" applyFont="1" applyFill="1" applyBorder="1" applyAlignment="1" applyProtection="1">
      <alignment horizontal="right"/>
      <protection locked="0"/>
    </xf>
    <xf numFmtId="3" fontId="147" fillId="3" borderId="23" xfId="0" applyNumberFormat="1" applyFont="1" applyFill="1" applyBorder="1" applyAlignment="1" applyProtection="1">
      <alignment horizontal="right"/>
      <protection locked="0"/>
    </xf>
    <xf numFmtId="3" fontId="147" fillId="3" borderId="19" xfId="0" applyNumberFormat="1" applyFont="1" applyFill="1" applyBorder="1" applyAlignment="1" applyProtection="1">
      <alignment horizontal="right"/>
      <protection locked="0"/>
    </xf>
    <xf numFmtId="3" fontId="147" fillId="3" borderId="72" xfId="0" applyNumberFormat="1" applyFont="1" applyFill="1" applyBorder="1" applyAlignment="1" applyProtection="1">
      <alignment horizontal="right"/>
      <protection locked="0"/>
    </xf>
    <xf numFmtId="3" fontId="147" fillId="3" borderId="33" xfId="0" applyNumberFormat="1" applyFont="1" applyFill="1" applyBorder="1" applyAlignment="1" applyProtection="1">
      <alignment horizontal="right"/>
      <protection locked="0"/>
    </xf>
    <xf numFmtId="3" fontId="147" fillId="3" borderId="47" xfId="0" applyNumberFormat="1" applyFont="1" applyFill="1" applyBorder="1" applyAlignment="1" applyProtection="1">
      <alignment horizontal="right"/>
      <protection locked="0"/>
    </xf>
    <xf numFmtId="3" fontId="148" fillId="3" borderId="67" xfId="0" applyNumberFormat="1" applyFont="1" applyFill="1" applyBorder="1" applyAlignment="1" applyProtection="1">
      <alignment horizontal="right"/>
      <protection locked="0"/>
    </xf>
    <xf numFmtId="3" fontId="148" fillId="3" borderId="2" xfId="0" applyNumberFormat="1" applyFont="1" applyFill="1" applyBorder="1" applyAlignment="1" applyProtection="1">
      <alignment horizontal="right"/>
      <protection locked="0"/>
    </xf>
    <xf numFmtId="3" fontId="147" fillId="3" borderId="71" xfId="0" applyNumberFormat="1" applyFont="1" applyFill="1" applyBorder="1" applyAlignment="1" applyProtection="1">
      <alignment horizontal="right"/>
      <protection locked="0"/>
    </xf>
    <xf numFmtId="3" fontId="147" fillId="3" borderId="39" xfId="0" applyNumberFormat="1" applyFont="1" applyFill="1" applyBorder="1" applyAlignment="1" applyProtection="1">
      <alignment horizontal="right"/>
      <protection locked="0"/>
    </xf>
    <xf numFmtId="3" fontId="147" fillId="3" borderId="67" xfId="0" applyNumberFormat="1" applyFont="1" applyFill="1" applyBorder="1" applyAlignment="1" applyProtection="1">
      <alignment horizontal="right"/>
      <protection locked="0"/>
    </xf>
    <xf numFmtId="3" fontId="147" fillId="3" borderId="2" xfId="0" applyNumberFormat="1" applyFont="1" applyFill="1" applyBorder="1" applyAlignment="1" applyProtection="1">
      <alignment horizontal="right"/>
      <protection locked="0"/>
    </xf>
    <xf numFmtId="0" fontId="146" fillId="7" borderId="29" xfId="0" applyFont="1" applyFill="1" applyBorder="1" applyAlignment="1" applyProtection="1">
      <alignment horizontal="center" vertical="center"/>
    </xf>
    <xf numFmtId="0" fontId="146" fillId="7" borderId="48" xfId="0" applyFont="1" applyFill="1" applyBorder="1" applyAlignment="1" applyProtection="1">
      <alignment horizontal="center" vertical="center"/>
    </xf>
    <xf numFmtId="0" fontId="146" fillId="7" borderId="65" xfId="0" applyFont="1" applyFill="1" applyBorder="1" applyAlignment="1" applyProtection="1">
      <alignment horizontal="center" vertical="center"/>
    </xf>
    <xf numFmtId="3" fontId="103" fillId="11" borderId="81" xfId="0" applyNumberFormat="1" applyFont="1" applyFill="1" applyBorder="1" applyAlignment="1" applyProtection="1">
      <alignment horizontal="right"/>
      <protection locked="0"/>
    </xf>
    <xf numFmtId="3" fontId="103" fillId="11" borderId="82" xfId="0" applyNumberFormat="1" applyFont="1" applyFill="1" applyBorder="1" applyAlignment="1" applyProtection="1">
      <alignment horizontal="right"/>
      <protection locked="0"/>
    </xf>
    <xf numFmtId="3" fontId="103" fillId="11" borderId="83" xfId="0" applyNumberFormat="1" applyFont="1" applyFill="1" applyBorder="1" applyAlignment="1" applyProtection="1">
      <alignment horizontal="right"/>
      <protection locked="0"/>
    </xf>
    <xf numFmtId="3" fontId="147" fillId="3" borderId="73" xfId="0" applyNumberFormat="1" applyFont="1" applyFill="1" applyBorder="1" applyAlignment="1" applyProtection="1">
      <alignment horizontal="right"/>
      <protection locked="0"/>
    </xf>
    <xf numFmtId="3" fontId="147" fillId="3" borderId="44" xfId="0" applyNumberFormat="1" applyFont="1" applyFill="1" applyBorder="1" applyAlignment="1" applyProtection="1">
      <alignment horizontal="right"/>
      <protection locked="0"/>
    </xf>
    <xf numFmtId="0" fontId="71" fillId="28" borderId="0" xfId="0" applyFont="1" applyFill="1" applyBorder="1" applyAlignment="1">
      <alignment horizontal="center"/>
    </xf>
    <xf numFmtId="0" fontId="71" fillId="28" borderId="17" xfId="0" applyFont="1" applyFill="1" applyBorder="1" applyAlignment="1">
      <alignment horizontal="center"/>
    </xf>
    <xf numFmtId="49" fontId="98" fillId="15" borderId="100" xfId="0" applyNumberFormat="1" applyFont="1" applyFill="1" applyBorder="1" applyAlignment="1" applyProtection="1">
      <alignment horizontal="right" vertical="center"/>
    </xf>
    <xf numFmtId="3" fontId="106" fillId="23" borderId="157" xfId="0" applyNumberFormat="1" applyFont="1" applyFill="1" applyBorder="1" applyAlignment="1" applyProtection="1">
      <alignment horizontal="center" vertical="center"/>
      <protection locked="0"/>
    </xf>
    <xf numFmtId="3" fontId="106" fillId="23" borderId="174" xfId="0" applyNumberFormat="1" applyFont="1" applyFill="1" applyBorder="1" applyAlignment="1" applyProtection="1">
      <alignment horizontal="center" vertical="center"/>
      <protection locked="0"/>
    </xf>
    <xf numFmtId="3" fontId="106" fillId="23" borderId="175" xfId="0" applyNumberFormat="1" applyFont="1" applyFill="1" applyBorder="1" applyAlignment="1" applyProtection="1">
      <alignment horizontal="center" vertical="center"/>
      <protection locked="0"/>
    </xf>
    <xf numFmtId="3" fontId="103" fillId="23" borderId="176" xfId="0" applyNumberFormat="1" applyFont="1" applyFill="1" applyBorder="1" applyAlignment="1" applyProtection="1">
      <alignment horizontal="right"/>
      <protection locked="0"/>
    </xf>
    <xf numFmtId="3" fontId="103" fillId="23" borderId="177" xfId="0" applyNumberFormat="1" applyFont="1" applyFill="1" applyBorder="1" applyAlignment="1" applyProtection="1">
      <alignment horizontal="right"/>
      <protection locked="0"/>
    </xf>
    <xf numFmtId="3" fontId="103" fillId="23" borderId="159" xfId="0" applyNumberFormat="1" applyFont="1" applyFill="1" applyBorder="1" applyAlignment="1" applyProtection="1">
      <alignment horizontal="right"/>
      <protection locked="0"/>
    </xf>
    <xf numFmtId="3" fontId="84" fillId="16" borderId="84" xfId="0" applyNumberFormat="1" applyFont="1" applyFill="1" applyBorder="1" applyAlignment="1" applyProtection="1">
      <alignment horizontal="center"/>
    </xf>
    <xf numFmtId="3" fontId="84" fillId="16" borderId="2" xfId="0" applyNumberFormat="1" applyFont="1" applyFill="1" applyBorder="1" applyAlignment="1" applyProtection="1">
      <alignment horizontal="center"/>
    </xf>
    <xf numFmtId="3" fontId="84" fillId="16" borderId="39" xfId="0" applyNumberFormat="1" applyFont="1" applyFill="1" applyBorder="1" applyAlignment="1" applyProtection="1">
      <alignment horizontal="center"/>
    </xf>
    <xf numFmtId="3" fontId="153" fillId="16" borderId="84" xfId="0" applyNumberFormat="1" applyFont="1" applyFill="1" applyBorder="1" applyAlignment="1" applyProtection="1">
      <alignment horizontal="center"/>
      <protection locked="0"/>
    </xf>
    <xf numFmtId="3" fontId="153" fillId="16" borderId="2" xfId="0" applyNumberFormat="1" applyFont="1" applyFill="1" applyBorder="1" applyAlignment="1" applyProtection="1">
      <alignment horizontal="center"/>
      <protection locked="0"/>
    </xf>
    <xf numFmtId="3" fontId="153" fillId="16" borderId="39" xfId="0" applyNumberFormat="1" applyFont="1" applyFill="1" applyBorder="1" applyAlignment="1" applyProtection="1">
      <alignment horizontal="center"/>
      <protection locked="0"/>
    </xf>
    <xf numFmtId="3" fontId="103" fillId="11" borderId="78" xfId="0" applyNumberFormat="1" applyFont="1" applyFill="1" applyBorder="1" applyAlignment="1" applyProtection="1">
      <alignment horizontal="right"/>
      <protection locked="0"/>
    </xf>
    <xf numFmtId="3" fontId="103" fillId="11" borderId="79" xfId="0" applyNumberFormat="1" applyFont="1" applyFill="1" applyBorder="1" applyAlignment="1" applyProtection="1">
      <alignment horizontal="right"/>
      <protection locked="0"/>
    </xf>
    <xf numFmtId="3" fontId="103" fillId="11" borderId="80" xfId="0" applyNumberFormat="1" applyFont="1" applyFill="1" applyBorder="1" applyAlignment="1" applyProtection="1">
      <alignment horizontal="right"/>
      <protection locked="0"/>
    </xf>
    <xf numFmtId="164" fontId="84" fillId="14" borderId="142" xfId="0" applyNumberFormat="1" applyFont="1" applyFill="1" applyBorder="1" applyAlignment="1">
      <alignment horizontal="right" shrinkToFit="1"/>
    </xf>
    <xf numFmtId="0" fontId="108" fillId="17" borderId="123" xfId="0" applyFont="1" applyFill="1" applyBorder="1" applyAlignment="1" applyProtection="1">
      <alignment horizontal="right" shrinkToFit="1"/>
    </xf>
    <xf numFmtId="3" fontId="84" fillId="16" borderId="40" xfId="0" applyNumberFormat="1" applyFont="1" applyFill="1" applyBorder="1" applyAlignment="1" applyProtection="1">
      <alignment horizontal="center"/>
    </xf>
    <xf numFmtId="3" fontId="84" fillId="16" borderId="32" xfId="0" applyNumberFormat="1" applyFont="1" applyFill="1" applyBorder="1" applyAlignment="1" applyProtection="1">
      <alignment horizontal="center"/>
    </xf>
    <xf numFmtId="0" fontId="80" fillId="16" borderId="0" xfId="0" applyFont="1" applyFill="1" applyBorder="1" applyAlignment="1">
      <alignment horizontal="right"/>
    </xf>
    <xf numFmtId="3" fontId="84" fillId="3" borderId="191" xfId="0" applyNumberFormat="1" applyFont="1" applyFill="1" applyBorder="1" applyAlignment="1" applyProtection="1">
      <alignment horizontal="right"/>
      <protection locked="0"/>
    </xf>
    <xf numFmtId="3" fontId="84" fillId="3" borderId="192" xfId="0" applyNumberFormat="1" applyFont="1" applyFill="1" applyBorder="1" applyAlignment="1" applyProtection="1">
      <alignment horizontal="right"/>
      <protection locked="0"/>
    </xf>
    <xf numFmtId="3" fontId="84" fillId="3" borderId="193" xfId="0" applyNumberFormat="1" applyFont="1" applyFill="1" applyBorder="1" applyAlignment="1" applyProtection="1">
      <alignment horizontal="right"/>
      <protection locked="0"/>
    </xf>
    <xf numFmtId="3" fontId="84" fillId="41" borderId="240" xfId="0" applyNumberFormat="1" applyFont="1" applyFill="1" applyBorder="1" applyAlignment="1" applyProtection="1">
      <alignment horizontal="right"/>
      <protection locked="0"/>
    </xf>
    <xf numFmtId="3" fontId="84" fillId="41" borderId="241" xfId="0" applyNumberFormat="1" applyFont="1" applyFill="1" applyBorder="1" applyAlignment="1" applyProtection="1">
      <alignment horizontal="right"/>
      <protection locked="0"/>
    </xf>
    <xf numFmtId="3" fontId="84" fillId="41" borderId="242" xfId="0" applyNumberFormat="1" applyFont="1" applyFill="1" applyBorder="1" applyAlignment="1" applyProtection="1">
      <alignment horizontal="right"/>
      <protection locked="0"/>
    </xf>
    <xf numFmtId="3" fontId="84" fillId="3" borderId="188" xfId="0" applyNumberFormat="1" applyFont="1" applyFill="1" applyBorder="1" applyAlignment="1" applyProtection="1">
      <alignment horizontal="right"/>
      <protection locked="0"/>
    </xf>
    <xf numFmtId="3" fontId="84" fillId="3" borderId="186" xfId="0" applyNumberFormat="1" applyFont="1" applyFill="1" applyBorder="1" applyAlignment="1" applyProtection="1">
      <alignment horizontal="right"/>
      <protection locked="0"/>
    </xf>
    <xf numFmtId="3" fontId="84" fillId="3" borderId="187" xfId="0" applyNumberFormat="1" applyFont="1" applyFill="1" applyBorder="1" applyAlignment="1" applyProtection="1">
      <alignment horizontal="right"/>
      <protection locked="0"/>
    </xf>
    <xf numFmtId="3" fontId="84" fillId="3" borderId="190" xfId="0" applyNumberFormat="1" applyFont="1" applyFill="1" applyBorder="1" applyAlignment="1" applyProtection="1">
      <alignment horizontal="right"/>
      <protection locked="0"/>
    </xf>
    <xf numFmtId="3" fontId="84" fillId="3" borderId="85" xfId="0" applyNumberFormat="1" applyFont="1" applyFill="1" applyBorder="1" applyAlignment="1" applyProtection="1">
      <alignment horizontal="right"/>
      <protection locked="0"/>
    </xf>
    <xf numFmtId="3" fontId="84" fillId="3" borderId="86" xfId="0" applyNumberFormat="1" applyFont="1" applyFill="1" applyBorder="1" applyAlignment="1" applyProtection="1">
      <alignment horizontal="right"/>
      <protection locked="0"/>
    </xf>
    <xf numFmtId="0" fontId="81" fillId="14" borderId="1" xfId="0" applyFont="1" applyFill="1" applyBorder="1" applyAlignment="1">
      <alignment horizontal="center" shrinkToFit="1"/>
    </xf>
    <xf numFmtId="3" fontId="153" fillId="4" borderId="70" xfId="0" applyNumberFormat="1" applyFont="1" applyFill="1" applyBorder="1" applyAlignment="1" applyProtection="1">
      <alignment horizontal="center"/>
      <protection locked="0"/>
    </xf>
    <xf numFmtId="3" fontId="153" fillId="4" borderId="30" xfId="0" applyNumberFormat="1" applyFont="1" applyFill="1" applyBorder="1" applyAlignment="1" applyProtection="1">
      <alignment horizontal="center"/>
      <protection locked="0"/>
    </xf>
    <xf numFmtId="3" fontId="153" fillId="4" borderId="40" xfId="0" applyNumberFormat="1" applyFont="1" applyFill="1" applyBorder="1" applyAlignment="1" applyProtection="1">
      <alignment horizontal="center"/>
      <protection locked="0"/>
    </xf>
    <xf numFmtId="0" fontId="95" fillId="15" borderId="99" xfId="0" applyFont="1" applyFill="1" applyBorder="1" applyAlignment="1">
      <alignment horizontal="center" vertical="center"/>
    </xf>
    <xf numFmtId="0" fontId="95" fillId="15" borderId="100" xfId="0" applyFont="1" applyFill="1" applyBorder="1" applyAlignment="1">
      <alignment horizontal="center" vertical="center"/>
    </xf>
    <xf numFmtId="0" fontId="95" fillId="15" borderId="101" xfId="0" applyFont="1" applyFill="1" applyBorder="1" applyAlignment="1">
      <alignment horizontal="center" vertical="center"/>
    </xf>
    <xf numFmtId="3" fontId="103" fillId="23" borderId="157" xfId="0" applyNumberFormat="1" applyFont="1" applyFill="1" applyBorder="1" applyAlignment="1" applyProtection="1">
      <alignment horizontal="right"/>
      <protection locked="0"/>
    </xf>
    <xf numFmtId="3" fontId="103" fillId="23" borderId="174" xfId="0" applyNumberFormat="1" applyFont="1" applyFill="1" applyBorder="1" applyAlignment="1" applyProtection="1">
      <alignment horizontal="right"/>
      <protection locked="0"/>
    </xf>
    <xf numFmtId="3" fontId="103" fillId="23" borderId="175" xfId="0" applyNumberFormat="1" applyFont="1" applyFill="1" applyBorder="1" applyAlignment="1" applyProtection="1">
      <alignment horizontal="right"/>
      <protection locked="0"/>
    </xf>
    <xf numFmtId="0" fontId="105" fillId="18" borderId="133" xfId="0" applyFont="1" applyFill="1" applyBorder="1" applyAlignment="1">
      <alignment horizontal="center" vertical="center"/>
    </xf>
    <xf numFmtId="0" fontId="105" fillId="18" borderId="167" xfId="0" applyFont="1" applyFill="1" applyBorder="1" applyAlignment="1">
      <alignment horizontal="center" vertical="center"/>
    </xf>
    <xf numFmtId="0" fontId="105" fillId="18" borderId="168" xfId="0" applyFont="1" applyFill="1" applyBorder="1" applyAlignment="1">
      <alignment horizontal="center" vertical="center"/>
    </xf>
    <xf numFmtId="3" fontId="147" fillId="3" borderId="76" xfId="0" applyNumberFormat="1" applyFont="1" applyFill="1" applyBorder="1" applyAlignment="1" applyProtection="1">
      <alignment horizontal="right"/>
      <protection locked="0"/>
    </xf>
    <xf numFmtId="3" fontId="147" fillId="3" borderId="53" xfId="0" applyNumberFormat="1" applyFont="1" applyFill="1" applyBorder="1" applyAlignment="1" applyProtection="1">
      <alignment horizontal="right"/>
      <protection locked="0"/>
    </xf>
    <xf numFmtId="3" fontId="147" fillId="3" borderId="77" xfId="0" applyNumberFormat="1" applyFont="1" applyFill="1" applyBorder="1" applyAlignment="1" applyProtection="1">
      <alignment horizontal="right"/>
      <protection locked="0"/>
    </xf>
    <xf numFmtId="3" fontId="148" fillId="3" borderId="72" xfId="0" applyNumberFormat="1" applyFont="1" applyFill="1" applyBorder="1" applyAlignment="1" applyProtection="1">
      <alignment horizontal="right"/>
      <protection locked="0"/>
    </xf>
    <xf numFmtId="3" fontId="148" fillId="3" borderId="33" xfId="0" applyNumberFormat="1" applyFont="1" applyFill="1" applyBorder="1" applyAlignment="1" applyProtection="1">
      <alignment horizontal="right"/>
      <protection locked="0"/>
    </xf>
    <xf numFmtId="3" fontId="148" fillId="3" borderId="47" xfId="0" applyNumberFormat="1" applyFont="1" applyFill="1" applyBorder="1" applyAlignment="1" applyProtection="1">
      <alignment horizontal="right"/>
      <protection locked="0"/>
    </xf>
    <xf numFmtId="3" fontId="148" fillId="3" borderId="76" xfId="0" applyNumberFormat="1" applyFont="1" applyFill="1" applyBorder="1" applyAlignment="1" applyProtection="1">
      <alignment horizontal="right"/>
      <protection locked="0"/>
    </xf>
    <xf numFmtId="3" fontId="148" fillId="3" borderId="53" xfId="0" applyNumberFormat="1" applyFont="1" applyFill="1" applyBorder="1" applyAlignment="1" applyProtection="1">
      <alignment horizontal="right"/>
      <protection locked="0"/>
    </xf>
    <xf numFmtId="3" fontId="148" fillId="3" borderId="77" xfId="0" applyNumberFormat="1" applyFont="1" applyFill="1" applyBorder="1" applyAlignment="1" applyProtection="1">
      <alignment horizontal="right"/>
      <protection locked="0"/>
    </xf>
    <xf numFmtId="0" fontId="81" fillId="14" borderId="75" xfId="0" applyFont="1" applyFill="1" applyBorder="1" applyAlignment="1">
      <alignment horizontal="center" shrinkToFit="1"/>
    </xf>
    <xf numFmtId="0" fontId="146" fillId="27" borderId="29" xfId="0" applyFont="1" applyFill="1" applyBorder="1" applyAlignment="1" applyProtection="1">
      <alignment horizontal="center"/>
    </xf>
    <xf numFmtId="0" fontId="146" fillId="27" borderId="48" xfId="0" applyFont="1" applyFill="1" applyBorder="1" applyAlignment="1" applyProtection="1">
      <alignment horizontal="center"/>
    </xf>
    <xf numFmtId="0" fontId="146" fillId="27" borderId="65" xfId="0" applyFont="1" applyFill="1" applyBorder="1" applyAlignment="1" applyProtection="1">
      <alignment horizontal="center"/>
    </xf>
    <xf numFmtId="0" fontId="146" fillId="27" borderId="31" xfId="0" applyFont="1" applyFill="1" applyBorder="1" applyAlignment="1" applyProtection="1">
      <alignment horizontal="center"/>
    </xf>
    <xf numFmtId="0" fontId="146" fillId="27" borderId="0" xfId="0" applyFont="1" applyFill="1" applyBorder="1" applyAlignment="1" applyProtection="1">
      <alignment horizontal="center"/>
    </xf>
    <xf numFmtId="0" fontId="146" fillId="27" borderId="30" xfId="0" applyFont="1" applyFill="1" applyBorder="1" applyAlignment="1" applyProtection="1">
      <alignment horizontal="center"/>
    </xf>
    <xf numFmtId="0" fontId="146" fillId="27" borderId="74" xfId="0" applyFont="1" applyFill="1" applyBorder="1" applyAlignment="1" applyProtection="1">
      <alignment horizontal="center"/>
    </xf>
    <xf numFmtId="3" fontId="84" fillId="16" borderId="55" xfId="0" applyNumberFormat="1" applyFont="1" applyFill="1" applyBorder="1" applyAlignment="1" applyProtection="1">
      <alignment horizontal="center"/>
    </xf>
    <xf numFmtId="3" fontId="148" fillId="3" borderId="68" xfId="0" applyNumberFormat="1" applyFont="1" applyFill="1" applyBorder="1" applyAlignment="1" applyProtection="1">
      <alignment horizontal="right"/>
      <protection locked="0"/>
    </xf>
    <xf numFmtId="3" fontId="148" fillId="3" borderId="59" xfId="0" applyNumberFormat="1" applyFont="1" applyFill="1" applyBorder="1" applyAlignment="1" applyProtection="1">
      <alignment horizontal="right"/>
      <protection locked="0"/>
    </xf>
    <xf numFmtId="164" fontId="80" fillId="14" borderId="218" xfId="0" applyNumberFormat="1" applyFont="1" applyFill="1" applyBorder="1" applyAlignment="1">
      <alignment horizontal="right" shrinkToFit="1"/>
    </xf>
    <xf numFmtId="164" fontId="80" fillId="14" borderId="219" xfId="0" applyNumberFormat="1" applyFont="1" applyFill="1" applyBorder="1" applyAlignment="1">
      <alignment horizontal="right" shrinkToFit="1"/>
    </xf>
    <xf numFmtId="0" fontId="81" fillId="14" borderId="69" xfId="0" applyFont="1" applyFill="1" applyBorder="1" applyAlignment="1">
      <alignment horizontal="center" shrinkToFit="1"/>
    </xf>
    <xf numFmtId="3" fontId="148" fillId="3" borderId="71" xfId="0" applyNumberFormat="1" applyFont="1" applyFill="1" applyBorder="1" applyAlignment="1" applyProtection="1">
      <alignment horizontal="right"/>
      <protection locked="0"/>
    </xf>
    <xf numFmtId="3" fontId="148" fillId="3" borderId="39" xfId="0" applyNumberFormat="1" applyFont="1" applyFill="1" applyBorder="1" applyAlignment="1" applyProtection="1">
      <alignment horizontal="right"/>
      <protection locked="0"/>
    </xf>
    <xf numFmtId="0" fontId="105" fillId="18" borderId="165" xfId="0" applyFont="1" applyFill="1" applyBorder="1" applyAlignment="1">
      <alignment horizontal="center" vertical="center"/>
    </xf>
    <xf numFmtId="0" fontId="105" fillId="18" borderId="166" xfId="0" applyFont="1" applyFill="1" applyBorder="1" applyAlignment="1">
      <alignment horizontal="center" vertical="center"/>
    </xf>
    <xf numFmtId="0" fontId="105" fillId="18" borderId="130" xfId="0" applyFont="1" applyFill="1" applyBorder="1" applyAlignment="1">
      <alignment horizontal="center" vertical="center"/>
    </xf>
    <xf numFmtId="0" fontId="108" fillId="17" borderId="123" xfId="0" applyFont="1" applyFill="1" applyBorder="1" applyAlignment="1" applyProtection="1">
      <alignment horizontal="center" shrinkToFit="1"/>
    </xf>
    <xf numFmtId="49" fontId="126" fillId="15" borderId="90" xfId="0" applyNumberFormat="1" applyFont="1" applyFill="1" applyBorder="1" applyAlignment="1" applyProtection="1">
      <alignment horizontal="right" vertical="center"/>
    </xf>
    <xf numFmtId="49" fontId="130" fillId="15" borderId="90" xfId="0" applyNumberFormat="1" applyFont="1" applyFill="1" applyBorder="1" applyAlignment="1" applyProtection="1">
      <alignment horizontal="right" vertical="center"/>
    </xf>
    <xf numFmtId="0" fontId="130" fillId="15" borderId="90" xfId="0" applyNumberFormat="1" applyFont="1" applyFill="1" applyBorder="1" applyAlignment="1" applyProtection="1">
      <alignment horizontal="left" vertical="center"/>
    </xf>
    <xf numFmtId="0" fontId="165" fillId="16" borderId="0" xfId="0" applyFont="1" applyFill="1" applyBorder="1" applyAlignment="1">
      <alignment horizontal="center"/>
    </xf>
    <xf numFmtId="0" fontId="165" fillId="16" borderId="113" xfId="0" applyFont="1" applyFill="1" applyBorder="1" applyAlignment="1">
      <alignment horizontal="center"/>
    </xf>
    <xf numFmtId="0" fontId="35" fillId="0" borderId="0" xfId="0" applyFont="1" applyFill="1" applyBorder="1" applyAlignment="1" applyProtection="1">
      <alignment horizontal="center"/>
    </xf>
    <xf numFmtId="49" fontId="87" fillId="3" borderId="48" xfId="0" applyNumberFormat="1" applyFont="1" applyFill="1" applyBorder="1" applyAlignment="1" applyProtection="1">
      <alignment horizontal="center" shrinkToFit="1"/>
    </xf>
    <xf numFmtId="49" fontId="110" fillId="3" borderId="48" xfId="0" applyNumberFormat="1" applyFont="1" applyFill="1" applyBorder="1" applyAlignment="1" applyProtection="1">
      <alignment horizontal="center"/>
    </xf>
    <xf numFmtId="0" fontId="62" fillId="0" borderId="0" xfId="0" applyFont="1" applyFill="1" applyBorder="1" applyAlignment="1" applyProtection="1">
      <alignment horizontal="center"/>
    </xf>
    <xf numFmtId="0" fontId="132" fillId="15" borderId="99" xfId="0" applyFont="1" applyFill="1" applyBorder="1" applyAlignment="1">
      <alignment horizontal="center" vertical="center"/>
    </xf>
    <xf numFmtId="0" fontId="132" fillId="15" borderId="101" xfId="0" applyFont="1" applyFill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48" fillId="0" borderId="0" xfId="0" applyFont="1" applyFill="1" applyBorder="1" applyAlignment="1" applyProtection="1">
      <alignment horizontal="center"/>
    </xf>
    <xf numFmtId="0" fontId="87" fillId="16" borderId="0" xfId="0" applyFont="1" applyFill="1" applyBorder="1" applyAlignment="1">
      <alignment horizontal="center"/>
    </xf>
    <xf numFmtId="0" fontId="87" fillId="16" borderId="113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49" fontId="17" fillId="3" borderId="42" xfId="0" applyNumberFormat="1" applyFont="1" applyFill="1" applyBorder="1" applyAlignment="1" applyProtection="1">
      <alignment horizontal="center" vertical="center"/>
      <protection locked="0"/>
    </xf>
    <xf numFmtId="49" fontId="17" fillId="3" borderId="41" xfId="0" applyNumberFormat="1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0" fillId="3" borderId="87" xfId="0" applyFill="1" applyBorder="1" applyAlignment="1">
      <alignment horizontal="center"/>
    </xf>
    <xf numFmtId="0" fontId="0" fillId="3" borderId="41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9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colors>
    <mruColors>
      <color rgb="FFFFFF99"/>
      <color rgb="FFFFFFCC"/>
      <color rgb="FFC0C0C0"/>
      <color rgb="FFDDDDDD"/>
      <color rgb="FF808080"/>
      <color rgb="FF333333"/>
      <color rgb="FF96969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bg1">
                    <a:lumMod val="50000"/>
                  </a:schemeClr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r>
              <a:rPr lang="es-ES" sz="1400">
                <a:solidFill>
                  <a:schemeClr val="bg1">
                    <a:lumMod val="50000"/>
                  </a:schemeClr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rPr>
              <a:t>Resultados</a:t>
            </a:r>
          </a:p>
        </c:rich>
      </c:tx>
      <c:layout>
        <c:manualLayout>
          <c:xMode val="edge"/>
          <c:yMode val="edge"/>
          <c:x val="0.48682244250006507"/>
          <c:y val="1.33333680556459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95381230894547"/>
          <c:y val="0.13333368055645994"/>
          <c:w val="0.74573756319277373"/>
          <c:h val="0.64800168750439757"/>
        </c:manualLayout>
      </c:layout>
      <c:barChart>
        <c:barDir val="col"/>
        <c:grouping val="clustered"/>
        <c:varyColors val="0"/>
        <c:ser>
          <c:idx val="0"/>
          <c:order val="0"/>
          <c:tx>
            <c:v>Ingresos</c:v>
          </c:tx>
          <c:spPr>
            <a:gradFill rotWithShape="0">
              <a:gsLst>
                <a:gs pos="0">
                  <a:srgbClr val="00FF00">
                    <a:gamma/>
                    <a:shade val="46275"/>
                    <a:invGamma/>
                  </a:srgbClr>
                </a:gs>
                <a:gs pos="50000">
                  <a:srgbClr val="00FF00"/>
                </a:gs>
                <a:gs pos="100000">
                  <a:srgbClr val="00FF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val>
            <c:numRef>
              <c:f>'Presupuesto 2'!$G$140:$R$140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Gastos</c:v>
          </c:tx>
          <c:spPr>
            <a:gradFill rotWithShape="0">
              <a:gsLst>
                <a:gs pos="0">
                  <a:srgbClr val="666699">
                    <a:gamma/>
                    <a:shade val="46275"/>
                    <a:invGamma/>
                  </a:srgbClr>
                </a:gs>
                <a:gs pos="50000">
                  <a:srgbClr val="666699"/>
                </a:gs>
                <a:gs pos="100000">
                  <a:srgbClr val="666699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val>
            <c:numRef>
              <c:f>'Presupuesto 2'!$G$56:$R$56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Resultado</c:v>
          </c:tx>
          <c:spPr>
            <a:gradFill rotWithShape="0">
              <a:gsLst>
                <a:gs pos="0">
                  <a:srgbClr val="FFCC00">
                    <a:gamma/>
                    <a:shade val="46275"/>
                    <a:invGamma/>
                  </a:srgbClr>
                </a:gs>
                <a:gs pos="50000">
                  <a:srgbClr val="FFCC00"/>
                </a:gs>
                <a:gs pos="100000">
                  <a:srgbClr val="FF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val>
            <c:numRef>
              <c:f>'Presupuesto 2'!$G$65:$R$65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30"/>
        <c:axId val="171813504"/>
        <c:axId val="171827584"/>
      </c:barChart>
      <c:catAx>
        <c:axId val="1718135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Tahoma"/>
                <a:ea typeface="Tahoma"/>
                <a:cs typeface="Tahoma"/>
              </a:defRPr>
            </a:pPr>
            <a:endParaRPr lang="es-CO"/>
          </a:p>
        </c:txPr>
        <c:crossAx val="17182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8275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Tahoma"/>
                <a:ea typeface="Tahoma"/>
                <a:cs typeface="Tahoma"/>
              </a:defRPr>
            </a:pPr>
            <a:endParaRPr lang="es-CO"/>
          </a:p>
        </c:txPr>
        <c:crossAx val="171813504"/>
        <c:crosses val="autoZero"/>
        <c:crossBetween val="between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643461790609624"/>
          <c:y val="0.89866900695053964"/>
          <c:w val="0.44031074417203281"/>
          <c:h val="6.66668402782298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808080"/>
              </a:solidFill>
              <a:latin typeface="Tahoma"/>
              <a:ea typeface="Tahoma"/>
              <a:cs typeface="Tahoma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bg1">
                    <a:lumMod val="50000"/>
                  </a:schemeClr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r>
              <a:rPr lang="es-ES" sz="1400">
                <a:solidFill>
                  <a:schemeClr val="bg1">
                    <a:lumMod val="50000"/>
                  </a:schemeClr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rPr>
              <a:t>Resultado acumulado</a:t>
            </a:r>
          </a:p>
        </c:rich>
      </c:tx>
      <c:layout>
        <c:manualLayout>
          <c:xMode val="edge"/>
          <c:yMode val="edge"/>
          <c:x val="0.3185056148048403"/>
          <c:y val="1.4450887445368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14248789070182"/>
          <c:y val="0.15028922943182937"/>
          <c:w val="0.80960924433632364"/>
          <c:h val="0.73410508222470461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99CC00"/>
            </a:solidFill>
            <a:ln w="12700">
              <a:solidFill>
                <a:srgbClr val="969696"/>
              </a:solidFill>
              <a:prstDash val="solid"/>
            </a:ln>
          </c:spPr>
          <c:val>
            <c:numRef>
              <c:f>'Presupuesto 2'!$G$141:$Q$141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FFFF"/>
              </a:solidFill>
              <a:prstDash val="solid"/>
            </a:ln>
          </c:spPr>
        </c:dropLines>
        <c:axId val="174621440"/>
        <c:axId val="174622976"/>
      </c:areaChart>
      <c:catAx>
        <c:axId val="1746214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808080"/>
                </a:solidFill>
                <a:latin typeface="Tahoma"/>
                <a:ea typeface="Tahoma"/>
                <a:cs typeface="Tahoma"/>
              </a:defRPr>
            </a:pPr>
            <a:endParaRPr lang="es-CO"/>
          </a:p>
        </c:txPr>
        <c:crossAx val="17462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6229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808080"/>
                </a:solidFill>
                <a:latin typeface="Tahoma"/>
                <a:ea typeface="Tahoma"/>
                <a:cs typeface="Tahoma"/>
              </a:defRPr>
            </a:pPr>
            <a:endParaRPr lang="es-CO"/>
          </a:p>
        </c:txPr>
        <c:crossAx val="17462144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bg1">
                    <a:lumMod val="50000"/>
                  </a:schemeClr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r>
              <a:rPr lang="es-ES" sz="1400">
                <a:solidFill>
                  <a:schemeClr val="bg1">
                    <a:lumMod val="50000"/>
                  </a:schemeClr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rPr>
              <a:t>Gastos</a:t>
            </a:r>
          </a:p>
        </c:rich>
      </c:tx>
      <c:layout>
        <c:manualLayout>
          <c:xMode val="edge"/>
          <c:yMode val="edge"/>
          <c:x val="0.28595341074529906"/>
          <c:y val="1.8867924528301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2576698187234"/>
          <c:y val="0.15094339622641581"/>
          <c:w val="0.8043484828566595"/>
          <c:h val="0.62264150943396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'Presupuesto 2'!$E$24</c:f>
              <c:strCache>
                <c:ptCount val="1"/>
                <c:pt idx="0">
                  <c:v>Consumo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100000">
                  <a:srgbClr val="C0C0C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val>
            <c:numRef>
              <c:f>'Presupuesto 2'!$G$24:$R$24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'Presupuesto 2'!$E$26</c:f>
              <c:strCache>
                <c:ptCount val="1"/>
                <c:pt idx="0">
                  <c:v>Variables</c:v>
                </c:pt>
              </c:strCache>
            </c:strRef>
          </c:tx>
          <c:spPr>
            <a:gradFill rotWithShape="0">
              <a:gsLst>
                <a:gs pos="0">
                  <a:srgbClr val="CC99FF">
                    <a:gamma/>
                    <a:shade val="46275"/>
                    <a:invGamma/>
                  </a:srgbClr>
                </a:gs>
                <a:gs pos="50000">
                  <a:srgbClr val="CC99FF"/>
                </a:gs>
                <a:gs pos="100000">
                  <a:srgbClr val="CC99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val>
            <c:numRef>
              <c:f>'Presupuesto 2'!$G$26:$R$26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'Presupuesto 2'!$E$30</c:f>
              <c:strCache>
                <c:ptCount val="1"/>
                <c:pt idx="0">
                  <c:v>Personal</c:v>
                </c:pt>
              </c:strCache>
            </c:strRef>
          </c:tx>
          <c:spPr>
            <a:gradFill rotWithShape="0">
              <a:gsLst>
                <a:gs pos="0">
                  <a:srgbClr val="008080">
                    <a:gamma/>
                    <a:shade val="46275"/>
                    <a:invGamma/>
                  </a:srgbClr>
                </a:gs>
                <a:gs pos="50000">
                  <a:srgbClr val="008080"/>
                </a:gs>
                <a:gs pos="100000">
                  <a:srgbClr val="00808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val>
            <c:numRef>
              <c:f>'Presupuesto 2'!$G$30:$R$30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'Presupuesto 2'!$E$36</c:f>
              <c:strCache>
                <c:ptCount val="1"/>
                <c:pt idx="0">
                  <c:v>Publicidad y promoción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val>
            <c:numRef>
              <c:f>'Presupuesto 2'!$G$36:$R$36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'Presupuesto 2'!$E$38</c:f>
              <c:strCache>
                <c:ptCount val="1"/>
                <c:pt idx="0">
                  <c:v>Gastos Generales</c:v>
                </c:pt>
              </c:strCache>
            </c:strRef>
          </c:tx>
          <c:spPr>
            <a:gradFill rotWithShape="0">
              <a:gsLst>
                <a:gs pos="0">
                  <a:srgbClr val="666699">
                    <a:gamma/>
                    <a:shade val="46275"/>
                    <a:invGamma/>
                  </a:srgbClr>
                </a:gs>
                <a:gs pos="50000">
                  <a:srgbClr val="666699"/>
                </a:gs>
                <a:gs pos="100000">
                  <a:srgbClr val="666699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val>
            <c:numRef>
              <c:f>'Presupuesto 2'!$G$38:$R$38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'Presupuesto 2'!$E$54</c:f>
              <c:strCache>
                <c:ptCount val="1"/>
                <c:pt idx="0">
                  <c:v>Amortizaciones</c:v>
                </c:pt>
              </c:strCache>
            </c:strRef>
          </c:tx>
          <c:spPr>
            <a:gradFill rotWithShape="0">
              <a:gsLst>
                <a:gs pos="0">
                  <a:srgbClr val="000000"/>
                </a:gs>
                <a:gs pos="50000">
                  <a:srgbClr val="000000">
                    <a:gamma/>
                    <a:tint val="0"/>
                    <a:invGamma/>
                  </a:srgbClr>
                </a:gs>
                <a:gs pos="100000">
                  <a:srgbClr val="000000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val>
            <c:numRef>
              <c:f>'Presupuesto 2'!$G$54:$R$54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6819584"/>
        <c:axId val="176833664"/>
      </c:barChart>
      <c:catAx>
        <c:axId val="1768195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Tahoma"/>
                <a:ea typeface="Tahoma"/>
                <a:cs typeface="Tahoma"/>
              </a:defRPr>
            </a:pPr>
            <a:endParaRPr lang="es-CO"/>
          </a:p>
        </c:txPr>
        <c:crossAx val="17683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833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Tahoma"/>
                <a:ea typeface="Tahoma"/>
                <a:cs typeface="Tahoma"/>
              </a:defRPr>
            </a:pPr>
            <a:endParaRPr lang="es-CO"/>
          </a:p>
        </c:txPr>
        <c:crossAx val="176819584"/>
        <c:crosses val="autoZero"/>
        <c:crossBetween val="between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13063003846646"/>
          <c:y val="0.84636118598382748"/>
          <c:w val="0.70735843710679414"/>
          <c:h val="0.132075471698113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808080"/>
              </a:solidFill>
              <a:latin typeface="Tahoma"/>
              <a:ea typeface="Tahoma"/>
              <a:cs typeface="Tahoma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bg1">
                    <a:lumMod val="50000"/>
                  </a:schemeClr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r>
              <a:rPr lang="es-ES" sz="1400">
                <a:solidFill>
                  <a:schemeClr val="bg1">
                    <a:lumMod val="50000"/>
                  </a:schemeClr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rPr>
              <a:t>Resultado  explotación</a:t>
            </a:r>
          </a:p>
        </c:rich>
      </c:tx>
      <c:layout>
        <c:manualLayout>
          <c:xMode val="edge"/>
          <c:yMode val="edge"/>
          <c:x val="0.35288940892132697"/>
          <c:y val="1.72230231784407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89660901171372"/>
          <c:y val="8.4239130434782608E-2"/>
          <c:w val="0.81692711188321709"/>
          <c:h val="0.75000000000000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'P&amp;L'!$E$20</c:f>
              <c:strCache>
                <c:ptCount val="1"/>
                <c:pt idx="0">
                  <c:v>Venta neta</c:v>
                </c:pt>
              </c:strCache>
            </c:strRef>
          </c:tx>
          <c:spPr>
            <a:gradFill rotWithShape="0">
              <a:gsLst>
                <a:gs pos="0">
                  <a:srgbClr val="00FF00"/>
                </a:gs>
                <a:gs pos="100000">
                  <a:srgbClr val="00FF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val>
            <c:numRef>
              <c:f>'P&amp;L'!$G$20:$R$20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'P&amp;L'!$E$29</c:f>
              <c:strCache>
                <c:ptCount val="1"/>
                <c:pt idx="0">
                  <c:v>Margen bruto</c:v>
                </c:pt>
              </c:strCache>
            </c:strRef>
          </c:tx>
          <c:spPr>
            <a:gradFill rotWithShape="0">
              <a:gsLst>
                <a:gs pos="0">
                  <a:srgbClr val="00FFFF">
                    <a:gamma/>
                    <a:shade val="46275"/>
                    <a:invGamma/>
                  </a:srgbClr>
                </a:gs>
                <a:gs pos="50000">
                  <a:srgbClr val="00FFFF"/>
                </a:gs>
                <a:gs pos="100000">
                  <a:srgbClr val="00FF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val>
            <c:numRef>
              <c:f>'P&amp;L'!$G$29:$S$29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'P&amp;L'!$E$55</c:f>
              <c:strCache>
                <c:ptCount val="1"/>
                <c:pt idx="0">
                  <c:v>EBITDA</c:v>
                </c:pt>
              </c:strCache>
            </c:strRef>
          </c:tx>
          <c:spPr>
            <a:gradFill rotWithShape="0">
              <a:gsLst>
                <a:gs pos="0">
                  <a:srgbClr val="FFCC00">
                    <a:gamma/>
                    <a:shade val="46275"/>
                    <a:invGamma/>
                  </a:srgbClr>
                </a:gs>
                <a:gs pos="50000">
                  <a:srgbClr val="FFCC00"/>
                </a:gs>
                <a:gs pos="100000">
                  <a:srgbClr val="FF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val>
            <c:numRef>
              <c:f>'P&amp;L'!$G$55:$S$55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30"/>
        <c:axId val="174367104"/>
        <c:axId val="174368640"/>
      </c:barChart>
      <c:catAx>
        <c:axId val="1743671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Tahoma"/>
                <a:ea typeface="Tahoma"/>
                <a:cs typeface="Tahoma"/>
              </a:defRPr>
            </a:pPr>
            <a:endParaRPr lang="es-CO"/>
          </a:p>
        </c:txPr>
        <c:crossAx val="17436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3686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808080"/>
                </a:solidFill>
                <a:latin typeface="Tahoma"/>
                <a:ea typeface="Tahoma"/>
                <a:cs typeface="Tahoma"/>
              </a:defRPr>
            </a:pPr>
            <a:endParaRPr lang="es-CO"/>
          </a:p>
        </c:txPr>
        <c:crossAx val="174367104"/>
        <c:crosses val="autoZero"/>
        <c:crossBetween val="between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336405550521981"/>
          <c:y val="0.92473361037679314"/>
          <c:w val="0.56124364542001592"/>
          <c:h val="6.45162983983808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808080"/>
              </a:solidFill>
              <a:latin typeface="Tahoma"/>
              <a:ea typeface="Tahoma"/>
              <a:cs typeface="Tahoma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bg1">
                    <a:lumMod val="50000"/>
                  </a:schemeClr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r>
              <a:rPr lang="es-ES" sz="1400">
                <a:solidFill>
                  <a:schemeClr val="bg1">
                    <a:lumMod val="50000"/>
                  </a:schemeClr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rPr>
              <a:t>BAI acumulado</a:t>
            </a:r>
          </a:p>
        </c:rich>
      </c:tx>
      <c:layout>
        <c:manualLayout>
          <c:xMode val="edge"/>
          <c:yMode val="edge"/>
          <c:x val="0.45121319033933815"/>
          <c:y val="7.26685257117169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2084406132876"/>
          <c:y val="9.0909335478368963E-2"/>
          <c:w val="0.822223496750212"/>
          <c:h val="0.79614539252268735"/>
        </c:manualLayout>
      </c:layout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val="00FF00">
                    <a:gamma/>
                    <a:shade val="46275"/>
                    <a:invGamma/>
                  </a:srgbClr>
                </a:gs>
                <a:gs pos="50000">
                  <a:srgbClr val="00FF00"/>
                </a:gs>
                <a:gs pos="100000">
                  <a:srgbClr val="00FF00">
                    <a:gamma/>
                    <a:shade val="46275"/>
                    <a:invGamma/>
                  </a:srgbClr>
                </a:gs>
              </a:gsLst>
              <a:lin ang="2700000" scaled="1"/>
            </a:gradFill>
            <a:ln w="12700">
              <a:solidFill>
                <a:srgbClr val="969696"/>
              </a:solidFill>
              <a:prstDash val="solid"/>
            </a:ln>
          </c:spPr>
          <c:val>
            <c:numRef>
              <c:f>'P&amp;L'!$G$143:$Q$143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axId val="174480000"/>
        <c:axId val="174481792"/>
      </c:areaChart>
      <c:catAx>
        <c:axId val="17448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Tahoma"/>
                <a:ea typeface="Tahoma"/>
                <a:cs typeface="Tahoma"/>
              </a:defRPr>
            </a:pPr>
            <a:endParaRPr lang="es-CO"/>
          </a:p>
        </c:txPr>
        <c:crossAx val="17448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4817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Tahoma"/>
                <a:ea typeface="Tahoma"/>
                <a:cs typeface="Tahoma"/>
              </a:defRPr>
            </a:pPr>
            <a:endParaRPr lang="es-CO"/>
          </a:p>
        </c:txPr>
        <c:crossAx val="174480000"/>
        <c:crosses val="autoZero"/>
        <c:crossBetween val="midCat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bg1">
                    <a:lumMod val="50000"/>
                  </a:schemeClr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r>
              <a:rPr lang="es-ES" sz="1400">
                <a:solidFill>
                  <a:schemeClr val="bg1">
                    <a:lumMod val="50000"/>
                  </a:schemeClr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rPr>
              <a:t>Costes</a:t>
            </a:r>
          </a:p>
        </c:rich>
      </c:tx>
      <c:layout>
        <c:manualLayout>
          <c:xMode val="edge"/>
          <c:yMode val="edge"/>
          <c:x val="0.53239559714721518"/>
          <c:y val="2.47707434118896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1763602251453"/>
          <c:y val="0.12432448839274737"/>
          <c:w val="0.81613508442776739"/>
          <c:h val="0.629730560771958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'P&amp;L'!$E$22</c:f>
              <c:strCache>
                <c:ptCount val="1"/>
                <c:pt idx="0">
                  <c:v>Coste de las ventas</c:v>
                </c:pt>
              </c:strCache>
            </c:strRef>
          </c:tx>
          <c:spPr>
            <a:gradFill rotWithShape="0">
              <a:gsLst>
                <a:gs pos="0">
                  <a:srgbClr val="CC99FF">
                    <a:gamma/>
                    <a:shade val="46275"/>
                    <a:invGamma/>
                  </a:srgbClr>
                </a:gs>
                <a:gs pos="50000">
                  <a:srgbClr val="CC99FF"/>
                </a:gs>
                <a:gs pos="100000">
                  <a:srgbClr val="CC99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val>
            <c:numRef>
              <c:f>'P&amp;L'!$G$22:$S$22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'P&amp;L'!$E$33</c:f>
              <c:strCache>
                <c:ptCount val="1"/>
                <c:pt idx="0">
                  <c:v>Gastos de Ventas y Marketing</c:v>
                </c:pt>
              </c:strCache>
            </c:strRef>
          </c:tx>
          <c:spPr>
            <a:gradFill rotWithShape="0">
              <a:gsLst>
                <a:gs pos="0">
                  <a:srgbClr val="FFCC99">
                    <a:gamma/>
                    <a:shade val="46275"/>
                    <a:invGamma/>
                  </a:srgbClr>
                </a:gs>
                <a:gs pos="50000">
                  <a:srgbClr val="FFCC99"/>
                </a:gs>
                <a:gs pos="100000">
                  <a:srgbClr val="FFCC99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val>
            <c:numRef>
              <c:f>'P&amp;L'!$G$33:$S$33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'P&amp;L'!$E$57</c:f>
              <c:strCache>
                <c:ptCount val="1"/>
                <c:pt idx="0">
                  <c:v>Amortizaciones</c:v>
                </c:pt>
              </c:strCache>
            </c:strRef>
          </c:tx>
          <c:spPr>
            <a:gradFill rotWithShape="0">
              <a:gsLst>
                <a:gs pos="0">
                  <a:srgbClr val="FF00FF">
                    <a:gamma/>
                    <a:shade val="46275"/>
                    <a:invGamma/>
                  </a:srgbClr>
                </a:gs>
                <a:gs pos="50000">
                  <a:srgbClr val="FF00FF"/>
                </a:gs>
                <a:gs pos="100000">
                  <a:srgbClr val="FF00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'P&amp;L'!$G$57:$S$57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'P&amp;L'!$E$41</c:f>
              <c:strCache>
                <c:ptCount val="1"/>
                <c:pt idx="0">
                  <c:v>Gst. Administración y Generales</c:v>
                </c:pt>
              </c:strCache>
            </c:strRef>
          </c:tx>
          <c:spPr>
            <a:gradFill rotWithShape="0">
              <a:gsLst>
                <a:gs pos="0">
                  <a:srgbClr val="FFFF99">
                    <a:gamma/>
                    <a:shade val="46275"/>
                    <a:invGamma/>
                  </a:srgbClr>
                </a:gs>
                <a:gs pos="50000">
                  <a:srgbClr val="FFFF99"/>
                </a:gs>
                <a:gs pos="100000">
                  <a:srgbClr val="FFFF99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val>
            <c:numRef>
              <c:f>'P&amp;L'!$G$41:$S$41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4514944"/>
        <c:axId val="174516480"/>
      </c:barChart>
      <c:catAx>
        <c:axId val="17451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808080"/>
                </a:solidFill>
                <a:latin typeface="Tahoma"/>
                <a:ea typeface="Tahoma"/>
                <a:cs typeface="Tahoma"/>
              </a:defRPr>
            </a:pPr>
            <a:endParaRPr lang="es-CO"/>
          </a:p>
        </c:txPr>
        <c:crossAx val="17451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164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808080"/>
                </a:solidFill>
                <a:latin typeface="Tahoma"/>
                <a:ea typeface="Tahoma"/>
                <a:cs typeface="Tahoma"/>
              </a:defRPr>
            </a:pPr>
            <a:endParaRPr lang="es-CO"/>
          </a:p>
        </c:txPr>
        <c:crossAx val="174514944"/>
        <c:crosses val="autoZero"/>
        <c:crossBetween val="between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69303503530459"/>
          <c:y val="0.86631016042780751"/>
          <c:w val="0.87958265090302368"/>
          <c:h val="0.117647058823529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808080"/>
              </a:solidFill>
              <a:latin typeface="Tahoma"/>
              <a:ea typeface="Tahoma"/>
              <a:cs typeface="Tahoma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67" r="0.75000000000000167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mailto:atencion@e.ditor.com?subject=Presupuesto%20Anual%20de%20Empresa%20GRATIS" TargetMode="External"/><Relationship Id="rId3" Type="http://schemas.openxmlformats.org/officeDocument/2006/relationships/image" Target="../media/image1.png"/><Relationship Id="rId7" Type="http://schemas.openxmlformats.org/officeDocument/2006/relationships/image" Target="../media/image3.png"/><Relationship Id="rId2" Type="http://schemas.openxmlformats.org/officeDocument/2006/relationships/hyperlink" Target="#INFOINICIO"/><Relationship Id="rId1" Type="http://schemas.openxmlformats.org/officeDocument/2006/relationships/hyperlink" Target="#INI!A1"/><Relationship Id="rId6" Type="http://schemas.openxmlformats.org/officeDocument/2006/relationships/hyperlink" Target="mailto:atencion@e.ditor.com?subject=PRESUPUESTO%20ANUAL%20DE%20EMPRESA" TargetMode="External"/><Relationship Id="rId5" Type="http://schemas.openxmlformats.org/officeDocument/2006/relationships/image" Target="../media/image2.png"/><Relationship Id="rId4" Type="http://schemas.openxmlformats.org/officeDocument/2006/relationships/hyperlink" Target="#arribaING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infoING"/><Relationship Id="rId1" Type="http://schemas.openxmlformats.org/officeDocument/2006/relationships/hyperlink" Target="#arribaING"/><Relationship Id="rId5" Type="http://schemas.openxmlformats.org/officeDocument/2006/relationships/hyperlink" Target="#arribaGST"/><Relationship Id="rId4" Type="http://schemas.openxmlformats.org/officeDocument/2006/relationships/hyperlink" Target="#INI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INFOGASTOS"/><Relationship Id="rId1" Type="http://schemas.openxmlformats.org/officeDocument/2006/relationships/hyperlink" Target="#arribaGST"/><Relationship Id="rId5" Type="http://schemas.openxmlformats.org/officeDocument/2006/relationships/hyperlink" Target="#arribaPER"/><Relationship Id="rId4" Type="http://schemas.openxmlformats.org/officeDocument/2006/relationships/hyperlink" Target="#arribaI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INFOPERSO"/><Relationship Id="rId1" Type="http://schemas.openxmlformats.org/officeDocument/2006/relationships/hyperlink" Target="#arribaPER"/><Relationship Id="rId5" Type="http://schemas.openxmlformats.org/officeDocument/2006/relationships/hyperlink" Target="#arribaPPT"/><Relationship Id="rId4" Type="http://schemas.openxmlformats.org/officeDocument/2006/relationships/hyperlink" Target="#arribaGST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arribaDOS"/><Relationship Id="rId2" Type="http://schemas.openxmlformats.org/officeDocument/2006/relationships/hyperlink" Target="#arribaPER"/><Relationship Id="rId1" Type="http://schemas.openxmlformats.org/officeDocument/2006/relationships/hyperlink" Target="#arribaPPT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ARRIBATREES"/><Relationship Id="rId3" Type="http://schemas.openxmlformats.org/officeDocument/2006/relationships/chart" Target="../charts/chart3.xml"/><Relationship Id="rId7" Type="http://schemas.openxmlformats.org/officeDocument/2006/relationships/hyperlink" Target="#arribaPPT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arribaDOS"/><Relationship Id="rId5" Type="http://schemas.openxmlformats.org/officeDocument/2006/relationships/image" Target="../media/image5.png"/><Relationship Id="rId4" Type="http://schemas.openxmlformats.org/officeDocument/2006/relationships/hyperlink" Target="#INFORMACDOS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INI!A1"/><Relationship Id="rId3" Type="http://schemas.openxmlformats.org/officeDocument/2006/relationships/chart" Target="../charts/chart6.xml"/><Relationship Id="rId7" Type="http://schemas.openxmlformats.org/officeDocument/2006/relationships/hyperlink" Target="#arribaDOS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ARRIBATREES"/><Relationship Id="rId5" Type="http://schemas.openxmlformats.org/officeDocument/2006/relationships/image" Target="../media/image5.png"/><Relationship Id="rId4" Type="http://schemas.openxmlformats.org/officeDocument/2006/relationships/hyperlink" Target="#INFORMACTRES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mailto:info@e.ditor.com?subject=Informaci&#243;n%20producto%20PE09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952501</xdr:colOff>
      <xdr:row>206</xdr:row>
      <xdr:rowOff>25524</xdr:rowOff>
    </xdr:from>
    <xdr:ext cx="857250" cy="200952"/>
    <xdr:sp macro="" textlink="">
      <xdr:nvSpPr>
        <xdr:cNvPr id="229396" name="Text Box 20">
          <a:hlinkClick xmlns:r="http://schemas.openxmlformats.org/officeDocument/2006/relationships" r:id="rId1" tooltip="volver al INICIO"/>
        </xdr:cNvPr>
        <xdr:cNvSpPr txBox="1">
          <a:spLocks noChangeArrowheads="1"/>
        </xdr:cNvSpPr>
      </xdr:nvSpPr>
      <xdr:spPr bwMode="auto">
        <a:xfrm>
          <a:off x="7762876" y="34696524"/>
          <a:ext cx="857250" cy="200952"/>
        </a:xfrm>
        <a:prstGeom prst="rect">
          <a:avLst/>
        </a:prstGeom>
        <a:solidFill>
          <a:schemeClr val="accent2">
            <a:lumMod val="50000"/>
          </a:scheme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FFFFCC"/>
              </a:solidFill>
              <a:latin typeface="Tahoma"/>
              <a:ea typeface="Tahoma"/>
              <a:cs typeface="Tahoma"/>
            </a:rPr>
            <a:t>volver </a:t>
          </a:r>
          <a:r>
            <a:rPr lang="es-ES" sz="1000" b="1" i="0" u="none" strike="noStrike" baseline="0">
              <a:solidFill>
                <a:srgbClr val="FFFFCC"/>
              </a:solidFill>
              <a:latin typeface="Tahoma"/>
              <a:ea typeface="Tahoma"/>
              <a:cs typeface="Tahoma"/>
            </a:rPr>
            <a:t>índice</a:t>
          </a:r>
          <a:r>
            <a:rPr lang="es-ES" sz="1000" b="0" i="0" u="none" strike="noStrike" baseline="0">
              <a:solidFill>
                <a:srgbClr val="FFFFCC"/>
              </a:solidFill>
              <a:latin typeface="Tahoma"/>
              <a:ea typeface="Tahoma"/>
              <a:cs typeface="Tahoma"/>
            </a:rPr>
            <a:t> </a:t>
          </a:r>
        </a:p>
      </xdr:txBody>
    </xdr:sp>
    <xdr:clientData/>
  </xdr:oneCellAnchor>
  <xdr:twoCellAnchor editAs="oneCell">
    <xdr:from>
      <xdr:col>4</xdr:col>
      <xdr:colOff>104776</xdr:colOff>
      <xdr:row>236</xdr:row>
      <xdr:rowOff>76200</xdr:rowOff>
    </xdr:from>
    <xdr:to>
      <xdr:col>11</xdr:col>
      <xdr:colOff>123826</xdr:colOff>
      <xdr:row>250</xdr:row>
      <xdr:rowOff>38100</xdr:rowOff>
    </xdr:to>
    <xdr:sp macro="" textlink="">
      <xdr:nvSpPr>
        <xdr:cNvPr id="208901" name="Text Box 4"/>
        <xdr:cNvSpPr txBox="1">
          <a:spLocks noChangeArrowheads="1"/>
        </xdr:cNvSpPr>
      </xdr:nvSpPr>
      <xdr:spPr bwMode="auto">
        <a:xfrm>
          <a:off x="1552576" y="43386375"/>
          <a:ext cx="6972300" cy="245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AVISO LEGAL: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Respecto a este producto y, en general,  todas las plantillas distribuidas por e.ditor:</a:t>
          </a:r>
          <a:endParaRPr lang="es-ES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Una plantilla es una estructura creada para facilitar los cálculos empresariales, no es un plan o presupuesto en sí mismo ni sus resultados o formas de cálculo deben considerarse correctos en todos los países y circunstancias. Es el propio usuario quien debe incluir adecuadamente los datos y contenidos adecuados a su plan y disponer de los conocimientos técnicos, las informaciones para hacerlo y revisar que sus cálculos sean correctos.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Al adquirir una plantilla distribuida por e.ditor, únicamente se está abonando el tiempo y el conocimiento que el autor ha invertido en la creación de la plantilla tal y como le es entregada, no se adquiere ningún derecho a asesoramiento o asistencia para el desarrollo del Plan, ni para la adaptación de la plantilla a las necesidades específicas del usuario o de la legislación del país. Estos servicios están disponibles en nuestra web previo pago del coste correspondiente y pueden solicitarse por e-mail a online@e.ditor.com. Las condiciones generales de venta y uso están detalladas en la propia web (accesibles desde cualquier página de la web) y son aceptadas por el usuario antes de la compra.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Respecto a este fichero:</a:t>
          </a:r>
          <a:endParaRPr lang="es-ES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Este fichero Excel ha sido guardado con la última versión para Windows, Excel®  es compatible con la mayor parte de  hojas de cálculo pero si quieres otra versión, por favor pídenosla a online@e.ditor.com. Al precio original sólo habrá que añadirle el coste de transformación a la versión que desees (te informaremos previamente). Ten en cuenta que el texto adjunto ha sido elaborada por un autor tercero para sus propios fines y es entregado de forma que el usuario puede modificarlo como desee, por esta razón, e.ditor no puede hacerse responsable de su idoneidad ni de su  corrección.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808080"/>
              </a:solidFill>
              <a:latin typeface="Tahoma"/>
              <a:ea typeface="Tahoma"/>
              <a:cs typeface="Tahoma"/>
            </a:rPr>
            <a:t>Excel© es una marca registrada de Microsoft Corporation.</a:t>
          </a:r>
          <a:endParaRPr lang="es-ES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4</xdr:col>
      <xdr:colOff>123825</xdr:colOff>
      <xdr:row>21</xdr:row>
      <xdr:rowOff>57150</xdr:rowOff>
    </xdr:from>
    <xdr:to>
      <xdr:col>5</xdr:col>
      <xdr:colOff>56175</xdr:colOff>
      <xdr:row>22</xdr:row>
      <xdr:rowOff>94275</xdr:rowOff>
    </xdr:to>
    <xdr:pic>
      <xdr:nvPicPr>
        <xdr:cNvPr id="3" name="2 Imagen">
          <a:hlinkClick xmlns:r="http://schemas.openxmlformats.org/officeDocument/2006/relationships" r:id="rId2" tooltip="INFORMACIÓN GENERAL"/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1625" y="4429125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1562100</xdr:colOff>
      <xdr:row>21</xdr:row>
      <xdr:rowOff>66675</xdr:rowOff>
    </xdr:from>
    <xdr:to>
      <xdr:col>11</xdr:col>
      <xdr:colOff>133425</xdr:colOff>
      <xdr:row>22</xdr:row>
      <xdr:rowOff>85800</xdr:rowOff>
    </xdr:to>
    <xdr:pic>
      <xdr:nvPicPr>
        <xdr:cNvPr id="4" name="3 Imagen">
          <a:hlinkClick xmlns:r="http://schemas.openxmlformats.org/officeDocument/2006/relationships" r:id="rId4" tooltip="Ir a la hoja SIGUIENTE"/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72475" y="4438650"/>
          <a:ext cx="162000" cy="162000"/>
        </a:xfrm>
        <a:prstGeom prst="rect">
          <a:avLst/>
        </a:prstGeom>
      </xdr:spPr>
    </xdr:pic>
    <xdr:clientData/>
  </xdr:twoCellAnchor>
  <xdr:oneCellAnchor>
    <xdr:from>
      <xdr:col>7</xdr:col>
      <xdr:colOff>381000</xdr:colOff>
      <xdr:row>7</xdr:row>
      <xdr:rowOff>161687</xdr:rowOff>
    </xdr:from>
    <xdr:ext cx="831454" cy="321185"/>
    <xdr:pic>
      <xdr:nvPicPr>
        <xdr:cNvPr id="19" name="Picture 3" descr="EDITOR">
          <a:hlinkClick xmlns:r="http://schemas.openxmlformats.org/officeDocument/2006/relationships" r:id="rId6" tooltip="contactar por e-mai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2000012"/>
          <a:ext cx="831454" cy="32118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8100" cap="sq" cmpd="sng">
          <a:noFill/>
          <a:bevel/>
          <a:headEnd/>
          <a:tailEnd/>
        </a:ln>
        <a:effectLst>
          <a:outerShdw blurRad="317500" dist="38100" dir="5400000" algn="t" rotWithShape="0">
            <a:prstClr val="black">
              <a:alpha val="40000"/>
            </a:prstClr>
          </a:outerShdw>
        </a:effectLst>
        <a:extLst/>
      </xdr:spPr>
    </xdr:pic>
    <xdr:clientData/>
  </xdr:oneCellAnchor>
  <xdr:oneCellAnchor>
    <xdr:from>
      <xdr:col>10</xdr:col>
      <xdr:colOff>962025</xdr:colOff>
      <xdr:row>223</xdr:row>
      <xdr:rowOff>9525</xdr:rowOff>
    </xdr:from>
    <xdr:ext cx="857250" cy="200952"/>
    <xdr:sp macro="" textlink="">
      <xdr:nvSpPr>
        <xdr:cNvPr id="24" name="Text Box 20">
          <a:hlinkClick xmlns:r="http://schemas.openxmlformats.org/officeDocument/2006/relationships" r:id="rId1" tooltip="volver al INICIO"/>
        </xdr:cNvPr>
        <xdr:cNvSpPr txBox="1">
          <a:spLocks noChangeArrowheads="1"/>
        </xdr:cNvSpPr>
      </xdr:nvSpPr>
      <xdr:spPr bwMode="auto">
        <a:xfrm>
          <a:off x="7772400" y="40214550"/>
          <a:ext cx="857250" cy="200952"/>
        </a:xfrm>
        <a:prstGeom prst="rect">
          <a:avLst/>
        </a:prstGeom>
        <a:solidFill>
          <a:schemeClr val="accent2">
            <a:lumMod val="50000"/>
          </a:scheme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FFFFCC"/>
              </a:solidFill>
              <a:latin typeface="Tahoma"/>
              <a:ea typeface="Tahoma"/>
              <a:cs typeface="Tahoma"/>
            </a:rPr>
            <a:t>volver </a:t>
          </a:r>
          <a:r>
            <a:rPr lang="es-ES" sz="1000" b="1" i="0" u="none" strike="noStrike" baseline="0">
              <a:solidFill>
                <a:srgbClr val="FFFFCC"/>
              </a:solidFill>
              <a:latin typeface="Tahoma"/>
              <a:ea typeface="Tahoma"/>
              <a:cs typeface="Tahoma"/>
            </a:rPr>
            <a:t>índice</a:t>
          </a:r>
          <a:r>
            <a:rPr lang="es-ES" sz="1000" b="0" i="0" u="none" strike="noStrike" baseline="0">
              <a:solidFill>
                <a:srgbClr val="FFFFCC"/>
              </a:solidFill>
              <a:latin typeface="Tahoma"/>
              <a:ea typeface="Tahoma"/>
              <a:cs typeface="Tahoma"/>
            </a:rPr>
            <a:t> </a:t>
          </a:r>
        </a:p>
      </xdr:txBody>
    </xdr:sp>
    <xdr:clientData/>
  </xdr:oneCellAnchor>
  <xdr:oneCellAnchor>
    <xdr:from>
      <xdr:col>10</xdr:col>
      <xdr:colOff>971550</xdr:colOff>
      <xdr:row>235</xdr:row>
      <xdr:rowOff>19050</xdr:rowOff>
    </xdr:from>
    <xdr:ext cx="857250" cy="200952"/>
    <xdr:sp macro="" textlink="">
      <xdr:nvSpPr>
        <xdr:cNvPr id="25" name="Text Box 20">
          <a:hlinkClick xmlns:r="http://schemas.openxmlformats.org/officeDocument/2006/relationships" r:id="rId1" tooltip="volver al INICIO"/>
        </xdr:cNvPr>
        <xdr:cNvSpPr txBox="1">
          <a:spLocks noChangeArrowheads="1"/>
        </xdr:cNvSpPr>
      </xdr:nvSpPr>
      <xdr:spPr bwMode="auto">
        <a:xfrm>
          <a:off x="7781925" y="43148250"/>
          <a:ext cx="857250" cy="200952"/>
        </a:xfrm>
        <a:prstGeom prst="rect">
          <a:avLst/>
        </a:prstGeom>
        <a:solidFill>
          <a:schemeClr val="accent2">
            <a:lumMod val="50000"/>
          </a:scheme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FFFFCC"/>
              </a:solidFill>
              <a:latin typeface="Tahoma"/>
              <a:ea typeface="Tahoma"/>
              <a:cs typeface="Tahoma"/>
            </a:rPr>
            <a:t>volver </a:t>
          </a:r>
          <a:r>
            <a:rPr lang="es-ES" sz="1000" b="1" i="0" u="none" strike="noStrike" baseline="0">
              <a:solidFill>
                <a:srgbClr val="FFFFCC"/>
              </a:solidFill>
              <a:latin typeface="Tahoma"/>
              <a:ea typeface="Tahoma"/>
              <a:cs typeface="Tahoma"/>
            </a:rPr>
            <a:t>índice</a:t>
          </a:r>
          <a:r>
            <a:rPr lang="es-ES" sz="1000" b="0" i="0" u="none" strike="noStrike" baseline="0">
              <a:solidFill>
                <a:srgbClr val="FFFFCC"/>
              </a:solidFill>
              <a:latin typeface="Tahoma"/>
              <a:ea typeface="Tahoma"/>
              <a:cs typeface="Tahoma"/>
            </a:rPr>
            <a:t> </a:t>
          </a:r>
        </a:p>
      </xdr:txBody>
    </xdr:sp>
    <xdr:clientData/>
  </xdr:oneCellAnchor>
  <xdr:twoCellAnchor editAs="oneCell">
    <xdr:from>
      <xdr:col>10</xdr:col>
      <xdr:colOff>1070113</xdr:colOff>
      <xdr:row>4</xdr:row>
      <xdr:rowOff>114300</xdr:rowOff>
    </xdr:from>
    <xdr:to>
      <xdr:col>15</xdr:col>
      <xdr:colOff>200026</xdr:colOff>
      <xdr:row>11</xdr:row>
      <xdr:rowOff>38100</xdr:rowOff>
    </xdr:to>
    <xdr:pic>
      <xdr:nvPicPr>
        <xdr:cNvPr id="12" name="11 Imagen" descr="GRATIS.png">
          <a:hlinkClick xmlns:r="http://schemas.openxmlformats.org/officeDocument/2006/relationships" r:id="rId8" tooltip="Atención al cliente: atencion@e.ditor.com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118488" y="1419225"/>
          <a:ext cx="1520688" cy="1295400"/>
        </a:xfrm>
        <a:prstGeom prst="rect">
          <a:avLst/>
        </a:prstGeom>
      </xdr:spPr>
    </xdr:pic>
    <xdr:clientData/>
  </xdr:twoCellAnchor>
  <xdr:twoCellAnchor editAs="oneCell">
    <xdr:from>
      <xdr:col>10</xdr:col>
      <xdr:colOff>1247775</xdr:colOff>
      <xdr:row>225</xdr:row>
      <xdr:rowOff>57150</xdr:rowOff>
    </xdr:from>
    <xdr:to>
      <xdr:col>16</xdr:col>
      <xdr:colOff>34788</xdr:colOff>
      <xdr:row>233</xdr:row>
      <xdr:rowOff>28575</xdr:rowOff>
    </xdr:to>
    <xdr:pic>
      <xdr:nvPicPr>
        <xdr:cNvPr id="10" name="9 Imagen" descr="GRATIS.png">
          <a:hlinkClick xmlns:r="http://schemas.openxmlformats.org/officeDocument/2006/relationships" r:id="rId8" tooltip="Atención al cliente: atencion@e.ditor.com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296150" y="37880925"/>
          <a:ext cx="1520688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135</xdr:row>
      <xdr:rowOff>111125</xdr:rowOff>
    </xdr:from>
    <xdr:to>
      <xdr:col>7</xdr:col>
      <xdr:colOff>777875</xdr:colOff>
      <xdr:row>136</xdr:row>
      <xdr:rowOff>215900</xdr:rowOff>
    </xdr:to>
    <xdr:sp macro="" textlink="">
      <xdr:nvSpPr>
        <xdr:cNvPr id="197651" name="AutoShape 19"/>
        <xdr:cNvSpPr>
          <a:spLocks noChangeArrowheads="1"/>
        </xdr:cNvSpPr>
      </xdr:nvSpPr>
      <xdr:spPr bwMode="auto">
        <a:xfrm>
          <a:off x="288925" y="19084925"/>
          <a:ext cx="3346450" cy="282575"/>
        </a:xfrm>
        <a:prstGeom prst="wedgeRectCallout">
          <a:avLst>
            <a:gd name="adj1" fmla="val -20933"/>
            <a:gd name="adj2" fmla="val -85206"/>
          </a:avLst>
        </a:prstGeom>
        <a:solidFill>
          <a:srgbClr val="FFCC99"/>
        </a:solidFill>
        <a:ln w="3175" algn="ctr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AQUÍ PON EL CONCEPTO QUE TE INTERESE</a:t>
          </a:r>
        </a:p>
      </xdr:txBody>
    </xdr:sp>
    <xdr:clientData/>
  </xdr:twoCellAnchor>
  <xdr:twoCellAnchor editAs="oneCell">
    <xdr:from>
      <xdr:col>8</xdr:col>
      <xdr:colOff>142875</xdr:colOff>
      <xdr:row>134</xdr:row>
      <xdr:rowOff>9525</xdr:rowOff>
    </xdr:from>
    <xdr:to>
      <xdr:col>11</xdr:col>
      <xdr:colOff>714375</xdr:colOff>
      <xdr:row>135</xdr:row>
      <xdr:rowOff>15875</xdr:rowOff>
    </xdr:to>
    <xdr:sp macro="" textlink="">
      <xdr:nvSpPr>
        <xdr:cNvPr id="197652" name="AutoShape 20"/>
        <xdr:cNvSpPr>
          <a:spLocks noChangeArrowheads="1"/>
        </xdr:cNvSpPr>
      </xdr:nvSpPr>
      <xdr:spPr bwMode="auto">
        <a:xfrm>
          <a:off x="4124325" y="19431000"/>
          <a:ext cx="3362325" cy="200025"/>
        </a:xfrm>
        <a:prstGeom prst="wedgeRectCallout">
          <a:avLst>
            <a:gd name="adj1" fmla="val -54546"/>
            <a:gd name="adj2" fmla="val -11903"/>
          </a:avLst>
        </a:prstGeom>
        <a:solidFill>
          <a:srgbClr val="FFCC99"/>
        </a:solidFill>
        <a:ln w="9525" algn="ctr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AQUÍ PON  LA VENTA MENSUAL PREVISTA</a:t>
          </a:r>
        </a:p>
      </xdr:txBody>
    </xdr:sp>
    <xdr:clientData/>
  </xdr:twoCellAnchor>
  <xdr:twoCellAnchor editAs="oneCell">
    <xdr:from>
      <xdr:col>8</xdr:col>
      <xdr:colOff>142875</xdr:colOff>
      <xdr:row>132</xdr:row>
      <xdr:rowOff>12700</xdr:rowOff>
    </xdr:from>
    <xdr:to>
      <xdr:col>11</xdr:col>
      <xdr:colOff>714375</xdr:colOff>
      <xdr:row>132</xdr:row>
      <xdr:rowOff>225926</xdr:rowOff>
    </xdr:to>
    <xdr:sp macro="" textlink="">
      <xdr:nvSpPr>
        <xdr:cNvPr id="197653" name="AutoShape 21"/>
        <xdr:cNvSpPr>
          <a:spLocks noChangeArrowheads="1"/>
        </xdr:cNvSpPr>
      </xdr:nvSpPr>
      <xdr:spPr bwMode="auto">
        <a:xfrm>
          <a:off x="4124325" y="19059525"/>
          <a:ext cx="3362325" cy="209550"/>
        </a:xfrm>
        <a:prstGeom prst="wedgeRectCallout">
          <a:avLst>
            <a:gd name="adj1" fmla="val -54546"/>
            <a:gd name="adj2" fmla="val -11903"/>
          </a:avLst>
        </a:prstGeom>
        <a:solidFill>
          <a:schemeClr val="accent3">
            <a:lumMod val="20000"/>
            <a:lumOff val="80000"/>
          </a:schemeClr>
        </a:solidFill>
        <a:ln w="317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AQUÍ APARECERÁ EL TOTAL</a:t>
          </a:r>
        </a:p>
      </xdr:txBody>
    </xdr:sp>
    <xdr:clientData/>
  </xdr:twoCellAnchor>
  <xdr:twoCellAnchor>
    <xdr:from>
      <xdr:col>15</xdr:col>
      <xdr:colOff>914400</xdr:colOff>
      <xdr:row>130</xdr:row>
      <xdr:rowOff>38100</xdr:rowOff>
    </xdr:from>
    <xdr:to>
      <xdr:col>16</xdr:col>
      <xdr:colOff>838200</xdr:colOff>
      <xdr:row>130</xdr:row>
      <xdr:rowOff>314325</xdr:rowOff>
    </xdr:to>
    <xdr:sp macro="" textlink="">
      <xdr:nvSpPr>
        <xdr:cNvPr id="197684" name="Text Box 52">
          <a:hlinkClick xmlns:r="http://schemas.openxmlformats.org/officeDocument/2006/relationships" r:id="rId1" tooltip="VOLVER al inicio de la hoja"/>
        </xdr:cNvPr>
        <xdr:cNvSpPr txBox="1">
          <a:spLocks noChangeArrowheads="1"/>
        </xdr:cNvSpPr>
      </xdr:nvSpPr>
      <xdr:spPr bwMode="auto">
        <a:xfrm>
          <a:off x="11268075" y="18478500"/>
          <a:ext cx="895350" cy="285750"/>
        </a:xfrm>
        <a:prstGeom prst="rect">
          <a:avLst/>
        </a:prstGeom>
        <a:solidFill>
          <a:schemeClr val="accent2">
            <a:lumMod val="50000"/>
          </a:scheme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FFFFCC"/>
              </a:solidFill>
              <a:latin typeface="Tahoma"/>
              <a:ea typeface="Tahoma"/>
              <a:cs typeface="Tahoma"/>
            </a:rPr>
            <a:t>volver</a:t>
          </a:r>
        </a:p>
      </xdr:txBody>
    </xdr:sp>
    <xdr:clientData/>
  </xdr:twoCellAnchor>
  <xdr:twoCellAnchor>
    <xdr:from>
      <xdr:col>16</xdr:col>
      <xdr:colOff>28575</xdr:colOff>
      <xdr:row>200</xdr:row>
      <xdr:rowOff>3175</xdr:rowOff>
    </xdr:from>
    <xdr:to>
      <xdr:col>16</xdr:col>
      <xdr:colOff>923925</xdr:colOff>
      <xdr:row>200</xdr:row>
      <xdr:rowOff>3175</xdr:rowOff>
    </xdr:to>
    <xdr:sp macro="" textlink="">
      <xdr:nvSpPr>
        <xdr:cNvPr id="197687" name="Text Box 55">
          <a:hlinkClick xmlns:r="http://schemas.openxmlformats.org/officeDocument/2006/relationships" r:id="rId1" tooltip="VOLVER al inicio de la hoja"/>
        </xdr:cNvPr>
        <xdr:cNvSpPr txBox="1">
          <a:spLocks noChangeArrowheads="1"/>
        </xdr:cNvSpPr>
      </xdr:nvSpPr>
      <xdr:spPr bwMode="auto">
        <a:xfrm>
          <a:off x="11353800" y="30270450"/>
          <a:ext cx="895350" cy="0"/>
        </a:xfrm>
        <a:prstGeom prst="rect">
          <a:avLst/>
        </a:prstGeom>
        <a:solidFill>
          <a:srgbClr val="008080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CCFFCC"/>
              </a:solidFill>
              <a:latin typeface="Tahoma"/>
              <a:ea typeface="Tahoma"/>
              <a:cs typeface="Tahoma"/>
            </a:rPr>
            <a:t>volver</a:t>
          </a:r>
        </a:p>
      </xdr:txBody>
    </xdr:sp>
    <xdr:clientData/>
  </xdr:twoCellAnchor>
  <xdr:twoCellAnchor editAs="oneCell">
    <xdr:from>
      <xdr:col>16</xdr:col>
      <xdr:colOff>279400</xdr:colOff>
      <xdr:row>2</xdr:row>
      <xdr:rowOff>88900</xdr:rowOff>
    </xdr:from>
    <xdr:to>
      <xdr:col>16</xdr:col>
      <xdr:colOff>577058</xdr:colOff>
      <xdr:row>3</xdr:row>
      <xdr:rowOff>139866</xdr:rowOff>
    </xdr:to>
    <xdr:pic>
      <xdr:nvPicPr>
        <xdr:cNvPr id="13" name="12 Imagen" descr="INFORMATION.png">
          <a:hlinkClick xmlns:r="http://schemas.openxmlformats.org/officeDocument/2006/relationships" r:id="rId2" tooltip="Información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141200" y="215900"/>
          <a:ext cx="297658" cy="266866"/>
        </a:xfrm>
        <a:prstGeom prst="rect">
          <a:avLst/>
        </a:prstGeom>
      </xdr:spPr>
    </xdr:pic>
    <xdr:clientData/>
  </xdr:twoCellAnchor>
  <xdr:twoCellAnchor>
    <xdr:from>
      <xdr:col>5</xdr:col>
      <xdr:colOff>149225</xdr:colOff>
      <xdr:row>2</xdr:row>
      <xdr:rowOff>88900</xdr:rowOff>
    </xdr:from>
    <xdr:to>
      <xdr:col>5</xdr:col>
      <xdr:colOff>379625</xdr:colOff>
      <xdr:row>3</xdr:row>
      <xdr:rowOff>114200</xdr:rowOff>
    </xdr:to>
    <xdr:sp macro="" textlink="">
      <xdr:nvSpPr>
        <xdr:cNvPr id="14" name="13 Triángulo isósceles">
          <a:hlinkClick xmlns:r="http://schemas.openxmlformats.org/officeDocument/2006/relationships" r:id="rId1" tooltip="VOLVER al inicio de la hoja"/>
        </xdr:cNvPr>
        <xdr:cNvSpPr/>
      </xdr:nvSpPr>
      <xdr:spPr>
        <a:xfrm>
          <a:off x="1266825" y="215900"/>
          <a:ext cx="230400" cy="241200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3</xdr:col>
      <xdr:colOff>50800</xdr:colOff>
      <xdr:row>2</xdr:row>
      <xdr:rowOff>93450</xdr:rowOff>
    </xdr:from>
    <xdr:to>
      <xdr:col>5</xdr:col>
      <xdr:colOff>63400</xdr:colOff>
      <xdr:row>3</xdr:row>
      <xdr:rowOff>107950</xdr:rowOff>
    </xdr:to>
    <xdr:sp macro="" textlink="">
      <xdr:nvSpPr>
        <xdr:cNvPr id="15" name="14 Triángulo isósceles">
          <a:hlinkClick xmlns:r="http://schemas.openxmlformats.org/officeDocument/2006/relationships" r:id="rId4" tooltip="Ir a la hoja ANTERIOR"/>
        </xdr:cNvPr>
        <xdr:cNvSpPr/>
      </xdr:nvSpPr>
      <xdr:spPr>
        <a:xfrm rot="-5400000">
          <a:off x="945200" y="215050"/>
          <a:ext cx="230400" cy="241200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16</xdr:col>
      <xdr:colOff>647700</xdr:colOff>
      <xdr:row>2</xdr:row>
      <xdr:rowOff>88900</xdr:rowOff>
    </xdr:from>
    <xdr:to>
      <xdr:col>16</xdr:col>
      <xdr:colOff>879474</xdr:colOff>
      <xdr:row>3</xdr:row>
      <xdr:rowOff>114302</xdr:rowOff>
    </xdr:to>
    <xdr:sp macro="" textlink="">
      <xdr:nvSpPr>
        <xdr:cNvPr id="16" name="15 Triángulo isósceles">
          <a:hlinkClick xmlns:r="http://schemas.openxmlformats.org/officeDocument/2006/relationships" r:id="rId5" tooltip="Ir a la hoja SIGUIENTE"/>
        </xdr:cNvPr>
        <xdr:cNvSpPr/>
      </xdr:nvSpPr>
      <xdr:spPr>
        <a:xfrm rot="5400000">
          <a:off x="12504736" y="220664"/>
          <a:ext cx="241302" cy="231774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328</xdr:row>
      <xdr:rowOff>53975</xdr:rowOff>
    </xdr:from>
    <xdr:to>
      <xdr:col>16</xdr:col>
      <xdr:colOff>895350</xdr:colOff>
      <xdr:row>329</xdr:row>
      <xdr:rowOff>3175</xdr:rowOff>
    </xdr:to>
    <xdr:sp macro="" textlink="">
      <xdr:nvSpPr>
        <xdr:cNvPr id="198736" name="Text Box 80">
          <a:hlinkClick xmlns:r="http://schemas.openxmlformats.org/officeDocument/2006/relationships" r:id="rId1" tooltip="VOLVER al inicio de la hoja"/>
        </xdr:cNvPr>
        <xdr:cNvSpPr txBox="1">
          <a:spLocks noChangeArrowheads="1"/>
        </xdr:cNvSpPr>
      </xdr:nvSpPr>
      <xdr:spPr bwMode="auto">
        <a:xfrm>
          <a:off x="11382375" y="30689550"/>
          <a:ext cx="895350" cy="285750"/>
        </a:xfrm>
        <a:prstGeom prst="rect">
          <a:avLst/>
        </a:prstGeom>
        <a:solidFill>
          <a:schemeClr val="accent2">
            <a:lumMod val="50000"/>
          </a:scheme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FFFFCC"/>
              </a:solidFill>
              <a:latin typeface="Tahoma"/>
              <a:ea typeface="Tahoma"/>
              <a:cs typeface="Tahoma"/>
            </a:rPr>
            <a:t>volver</a:t>
          </a:r>
        </a:p>
      </xdr:txBody>
    </xdr:sp>
    <xdr:clientData/>
  </xdr:twoCellAnchor>
  <xdr:twoCellAnchor>
    <xdr:from>
      <xdr:col>16</xdr:col>
      <xdr:colOff>0</xdr:colOff>
      <xdr:row>339</xdr:row>
      <xdr:rowOff>41275</xdr:rowOff>
    </xdr:from>
    <xdr:to>
      <xdr:col>16</xdr:col>
      <xdr:colOff>866775</xdr:colOff>
      <xdr:row>340</xdr:row>
      <xdr:rowOff>0</xdr:rowOff>
    </xdr:to>
    <xdr:sp macro="" textlink="">
      <xdr:nvSpPr>
        <xdr:cNvPr id="198737" name="Text Box 81">
          <a:hlinkClick xmlns:r="http://schemas.openxmlformats.org/officeDocument/2006/relationships" r:id="rId1" tooltip="VOLVER al inicio de la hoja"/>
        </xdr:cNvPr>
        <xdr:cNvSpPr txBox="1">
          <a:spLocks noChangeArrowheads="1"/>
        </xdr:cNvSpPr>
      </xdr:nvSpPr>
      <xdr:spPr bwMode="auto">
        <a:xfrm>
          <a:off x="11382375" y="32565975"/>
          <a:ext cx="866775" cy="285750"/>
        </a:xfrm>
        <a:prstGeom prst="rect">
          <a:avLst/>
        </a:prstGeom>
        <a:solidFill>
          <a:schemeClr val="accent2">
            <a:lumMod val="50000"/>
          </a:scheme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FFFFCC"/>
              </a:solidFill>
              <a:latin typeface="Tahoma"/>
              <a:ea typeface="Tahoma"/>
              <a:cs typeface="Tahoma"/>
            </a:rPr>
            <a:t>volver</a:t>
          </a:r>
        </a:p>
      </xdr:txBody>
    </xdr:sp>
    <xdr:clientData/>
  </xdr:twoCellAnchor>
  <xdr:twoCellAnchor editAs="oneCell">
    <xdr:from>
      <xdr:col>16</xdr:col>
      <xdr:colOff>254000</xdr:colOff>
      <xdr:row>2</xdr:row>
      <xdr:rowOff>88900</xdr:rowOff>
    </xdr:from>
    <xdr:to>
      <xdr:col>16</xdr:col>
      <xdr:colOff>551658</xdr:colOff>
      <xdr:row>3</xdr:row>
      <xdr:rowOff>139866</xdr:rowOff>
    </xdr:to>
    <xdr:pic>
      <xdr:nvPicPr>
        <xdr:cNvPr id="14" name="13 Imagen" descr="INFORMATION.png">
          <a:hlinkClick xmlns:r="http://schemas.openxmlformats.org/officeDocument/2006/relationships" r:id="rId2" tooltip="Información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391900" y="215900"/>
          <a:ext cx="297658" cy="266866"/>
        </a:xfrm>
        <a:prstGeom prst="rect">
          <a:avLst/>
        </a:prstGeom>
      </xdr:spPr>
    </xdr:pic>
    <xdr:clientData/>
  </xdr:twoCellAnchor>
  <xdr:twoCellAnchor>
    <xdr:from>
      <xdr:col>5</xdr:col>
      <xdr:colOff>149225</xdr:colOff>
      <xdr:row>2</xdr:row>
      <xdr:rowOff>88900</xdr:rowOff>
    </xdr:from>
    <xdr:to>
      <xdr:col>5</xdr:col>
      <xdr:colOff>379625</xdr:colOff>
      <xdr:row>3</xdr:row>
      <xdr:rowOff>114200</xdr:rowOff>
    </xdr:to>
    <xdr:sp macro="" textlink="">
      <xdr:nvSpPr>
        <xdr:cNvPr id="15" name="14 Triángulo isósceles">
          <a:hlinkClick xmlns:r="http://schemas.openxmlformats.org/officeDocument/2006/relationships" r:id="rId1" tooltip="VOLVER al inicio de la hoja"/>
        </xdr:cNvPr>
        <xdr:cNvSpPr/>
      </xdr:nvSpPr>
      <xdr:spPr>
        <a:xfrm>
          <a:off x="504825" y="215900"/>
          <a:ext cx="230400" cy="241200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3</xdr:col>
      <xdr:colOff>50800</xdr:colOff>
      <xdr:row>2</xdr:row>
      <xdr:rowOff>93450</xdr:rowOff>
    </xdr:from>
    <xdr:to>
      <xdr:col>5</xdr:col>
      <xdr:colOff>63400</xdr:colOff>
      <xdr:row>3</xdr:row>
      <xdr:rowOff>107950</xdr:rowOff>
    </xdr:to>
    <xdr:sp macro="" textlink="">
      <xdr:nvSpPr>
        <xdr:cNvPr id="16" name="15 Triángulo isósceles">
          <a:hlinkClick xmlns:r="http://schemas.openxmlformats.org/officeDocument/2006/relationships" r:id="rId4" tooltip="Ir a la hoja ANTERIOR"/>
        </xdr:cNvPr>
        <xdr:cNvSpPr/>
      </xdr:nvSpPr>
      <xdr:spPr>
        <a:xfrm rot="-5400000">
          <a:off x="183200" y="215050"/>
          <a:ext cx="230400" cy="241200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16</xdr:col>
      <xdr:colOff>622300</xdr:colOff>
      <xdr:row>2</xdr:row>
      <xdr:rowOff>88900</xdr:rowOff>
    </xdr:from>
    <xdr:to>
      <xdr:col>16</xdr:col>
      <xdr:colOff>854074</xdr:colOff>
      <xdr:row>3</xdr:row>
      <xdr:rowOff>114302</xdr:rowOff>
    </xdr:to>
    <xdr:sp macro="" textlink="">
      <xdr:nvSpPr>
        <xdr:cNvPr id="17" name="16 Triángulo isósceles">
          <a:hlinkClick xmlns:r="http://schemas.openxmlformats.org/officeDocument/2006/relationships" r:id="rId5" tooltip="Ir a la hoja SIGUIENTE"/>
        </xdr:cNvPr>
        <xdr:cNvSpPr/>
      </xdr:nvSpPr>
      <xdr:spPr>
        <a:xfrm rot="5400000">
          <a:off x="11755436" y="220664"/>
          <a:ext cx="241302" cy="231774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371476</xdr:colOff>
      <xdr:row>287</xdr:row>
      <xdr:rowOff>142874</xdr:rowOff>
    </xdr:from>
    <xdr:to>
      <xdr:col>20</xdr:col>
      <xdr:colOff>466726</xdr:colOff>
      <xdr:row>293</xdr:row>
      <xdr:rowOff>171449</xdr:rowOff>
    </xdr:to>
    <xdr:sp macro="" textlink="">
      <xdr:nvSpPr>
        <xdr:cNvPr id="206619" name="AutoShape 3867"/>
        <xdr:cNvSpPr>
          <a:spLocks noChangeArrowheads="1"/>
        </xdr:cNvSpPr>
      </xdr:nvSpPr>
      <xdr:spPr bwMode="auto">
        <a:xfrm>
          <a:off x="6524626" y="26812874"/>
          <a:ext cx="2667000" cy="1114425"/>
        </a:xfrm>
        <a:prstGeom prst="wedgeRectCallout">
          <a:avLst>
            <a:gd name="adj1" fmla="val -43471"/>
            <a:gd name="adj2" fmla="val -127981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C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defRPr sz="1000"/>
          </a:pPr>
          <a:endParaRPr lang="es-ES" sz="900" b="1" i="0" u="none" strike="noStrike" baseline="0">
            <a:solidFill>
              <a:sysClr val="windowText" lastClr="000000"/>
            </a:solidFill>
            <a:latin typeface="Segoe UI" pitchFamily="34" charset="0"/>
            <a:ea typeface="Tahoma"/>
            <a:cs typeface="Segoe UI" pitchFamily="34" charset="0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latin typeface="Segoe UI" pitchFamily="34" charset="0"/>
              <a:ea typeface="Tahoma"/>
              <a:cs typeface="Segoe UI" pitchFamily="34" charset="0"/>
            </a:rPr>
            <a:t>4º Pon el número de personas que ocuparán ese puesto cada mes.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C00000"/>
              </a:solidFill>
              <a:latin typeface="Segoe UI" pitchFamily="34" charset="0"/>
              <a:ea typeface="Tahoma"/>
              <a:cs typeface="Segoe UI" pitchFamily="34" charset="0"/>
            </a:rPr>
            <a:t>No su salario, el NÚMERO DE PERSONAS.</a:t>
          </a:r>
        </a:p>
        <a:p>
          <a:pPr algn="l" rtl="0">
            <a:defRPr sz="1000"/>
          </a:pPr>
          <a:endParaRPr lang="es-ES" sz="900" b="1" i="0" u="none" strike="noStrike" baseline="0">
            <a:solidFill>
              <a:sysClr val="windowText" lastClr="000000"/>
            </a:solidFill>
            <a:latin typeface="Segoe UI" pitchFamily="34" charset="0"/>
            <a:ea typeface="Tahoma"/>
            <a:cs typeface="Segoe UI" pitchFamily="34" charset="0"/>
          </a:endParaRPr>
        </a:p>
        <a:p>
          <a:pPr algn="l" rtl="0">
            <a:defRPr sz="1000"/>
          </a:pPr>
          <a:endParaRPr lang="es-ES" sz="900" b="1" i="0" u="none" strike="noStrike" baseline="0">
            <a:solidFill>
              <a:sysClr val="windowText" lastClr="000000"/>
            </a:solidFill>
            <a:latin typeface="Segoe UI" pitchFamily="34" charset="0"/>
            <a:ea typeface="Tahoma"/>
            <a:cs typeface="Segoe UI" pitchFamily="34" charset="0"/>
          </a:endParaRPr>
        </a:p>
      </xdr:txBody>
    </xdr:sp>
    <xdr:clientData/>
  </xdr:twoCellAnchor>
  <xdr:oneCellAnchor>
    <xdr:from>
      <xdr:col>3</xdr:col>
      <xdr:colOff>37918</xdr:colOff>
      <xdr:row>288</xdr:row>
      <xdr:rowOff>76200</xdr:rowOff>
    </xdr:from>
    <xdr:ext cx="2324464" cy="469469"/>
    <xdr:sp macro="" textlink="">
      <xdr:nvSpPr>
        <xdr:cNvPr id="206620" name="AutoShape 3868"/>
        <xdr:cNvSpPr>
          <a:spLocks noChangeArrowheads="1"/>
        </xdr:cNvSpPr>
      </xdr:nvSpPr>
      <xdr:spPr bwMode="auto">
        <a:xfrm>
          <a:off x="133168" y="26927175"/>
          <a:ext cx="2324464" cy="469469"/>
        </a:xfrm>
        <a:prstGeom prst="wedgeRectCallout">
          <a:avLst>
            <a:gd name="adj1" fmla="val 27840"/>
            <a:gd name="adj2" fmla="val -255389"/>
          </a:avLst>
        </a:prstGeom>
        <a:solidFill>
          <a:schemeClr val="accent3">
            <a:lumMod val="40000"/>
            <a:lumOff val="60000"/>
          </a:schemeClr>
        </a:solidFill>
        <a:ln w="9525">
          <a:solidFill>
            <a:srgbClr val="C00000"/>
          </a:solidFill>
          <a:miter lim="800000"/>
          <a:headEnd/>
          <a:tailEnd/>
        </a:ln>
      </xdr:spPr>
      <xdr:txBody>
        <a:bodyPr vertOverflow="clip" wrap="none" lIns="72000" tIns="72000" rIns="72000" bIns="72000" anchor="t" upright="1">
          <a:spAutoFit/>
        </a:bodyPr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latin typeface="Segoe UI" pitchFamily="34" charset="0"/>
              <a:ea typeface="Tahoma"/>
              <a:cs typeface="Segoe UI" pitchFamily="34" charset="0"/>
            </a:rPr>
            <a:t>1º Pon la denominación del empleo.</a:t>
          </a:r>
        </a:p>
        <a:p>
          <a:pPr algn="ctr" rtl="0">
            <a:defRPr sz="1000"/>
          </a:pPr>
          <a:r>
            <a:rPr lang="es-ES" sz="900" b="0" i="0" u="none" strike="noStrike" baseline="0">
              <a:solidFill>
                <a:sysClr val="windowText" lastClr="000000"/>
              </a:solidFill>
              <a:latin typeface="Segoe UI" pitchFamily="34" charset="0"/>
              <a:ea typeface="Tahoma"/>
              <a:cs typeface="Segoe UI" pitchFamily="34" charset="0"/>
            </a:rPr>
            <a:t>Usa una línea para cada salario distinto.</a:t>
          </a:r>
        </a:p>
      </xdr:txBody>
    </xdr:sp>
    <xdr:clientData/>
  </xdr:oneCellAnchor>
  <xdr:oneCellAnchor>
    <xdr:from>
      <xdr:col>3</xdr:col>
      <xdr:colOff>22715</xdr:colOff>
      <xdr:row>292</xdr:row>
      <xdr:rowOff>47625</xdr:rowOff>
    </xdr:from>
    <xdr:ext cx="3634885" cy="990600"/>
    <xdr:sp macro="" textlink="">
      <xdr:nvSpPr>
        <xdr:cNvPr id="206621" name="AutoShape 3869"/>
        <xdr:cNvSpPr>
          <a:spLocks noChangeArrowheads="1"/>
        </xdr:cNvSpPr>
      </xdr:nvSpPr>
      <xdr:spPr bwMode="auto">
        <a:xfrm>
          <a:off x="117965" y="27622500"/>
          <a:ext cx="3634885" cy="990600"/>
        </a:xfrm>
        <a:prstGeom prst="wedgeRectCallout">
          <a:avLst>
            <a:gd name="adj1" fmla="val 19179"/>
            <a:gd name="adj2" fmla="val -215958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rgbClr val="C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>
          <a:noAutofit/>
        </a:bodyPr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latin typeface="Segoe UI" pitchFamily="34" charset="0"/>
              <a:ea typeface="Tahoma"/>
              <a:cs typeface="Segoe UI" pitchFamily="34" charset="0"/>
            </a:rPr>
            <a:t>2º Pon aquí el SALARIO MENSUAL BRUTO</a:t>
          </a:r>
        </a:p>
        <a:p>
          <a:pPr algn="l" rtl="0">
            <a:defRPr sz="1000"/>
          </a:pPr>
          <a:r>
            <a:rPr lang="es-ES" sz="900" b="0" i="0" u="none" strike="noStrike" baseline="0">
              <a:solidFill>
                <a:sysClr val="windowText" lastClr="000000"/>
              </a:solidFill>
              <a:latin typeface="Segoe UI" pitchFamily="34" charset="0"/>
              <a:ea typeface="Tahoma"/>
              <a:cs typeface="Segoe UI" pitchFamily="34" charset="0"/>
            </a:rPr>
            <a:t>Salario bruto = Salario más retenciones</a:t>
          </a:r>
        </a:p>
        <a:p>
          <a:pPr algn="l" rtl="0">
            <a:defRPr sz="1000"/>
          </a:pPr>
          <a:r>
            <a:rPr lang="es-ES" sz="900" b="0" i="0" u="none" strike="noStrike" baseline="0">
              <a:solidFill>
                <a:sysClr val="windowText" lastClr="000000"/>
              </a:solidFill>
              <a:latin typeface="Segoe UI" pitchFamily="34" charset="0"/>
              <a:ea typeface="Tahoma"/>
              <a:cs typeface="Segoe UI" pitchFamily="34" charset="0"/>
            </a:rPr>
            <a:t>Salario neto= El que percibe el empleado (salario bruto menos retenciones).</a:t>
          </a:r>
        </a:p>
        <a:p>
          <a:pPr algn="l" rtl="0">
            <a:defRPr sz="1000"/>
          </a:pPr>
          <a:r>
            <a:rPr lang="es-ES" sz="900" b="0" i="0" u="none" strike="noStrike" baseline="0">
              <a:solidFill>
                <a:sysClr val="windowText" lastClr="000000"/>
              </a:solidFill>
              <a:latin typeface="Segoe UI" pitchFamily="34" charset="0"/>
              <a:ea typeface="Tahoma"/>
              <a:cs typeface="Segoe UI" pitchFamily="34" charset="0"/>
            </a:rPr>
            <a:t>Si en tu país no hay retenciones, el bruto y el neto es lo mismo.</a:t>
          </a:r>
        </a:p>
      </xdr:txBody>
    </xdr:sp>
    <xdr:clientData/>
  </xdr:oneCellAnchor>
  <xdr:twoCellAnchor editAs="oneCell">
    <xdr:from>
      <xdr:col>9</xdr:col>
      <xdr:colOff>504825</xdr:colOff>
      <xdr:row>288</xdr:row>
      <xdr:rowOff>76200</xdr:rowOff>
    </xdr:from>
    <xdr:to>
      <xdr:col>15</xdr:col>
      <xdr:colOff>76200</xdr:colOff>
      <xdr:row>296</xdr:row>
      <xdr:rowOff>171450</xdr:rowOff>
    </xdr:to>
    <xdr:sp macro="" textlink="">
      <xdr:nvSpPr>
        <xdr:cNvPr id="206622" name="AutoShape 3870"/>
        <xdr:cNvSpPr>
          <a:spLocks noChangeArrowheads="1"/>
        </xdr:cNvSpPr>
      </xdr:nvSpPr>
      <xdr:spPr bwMode="auto">
        <a:xfrm>
          <a:off x="3571875" y="26927175"/>
          <a:ext cx="2657475" cy="1543050"/>
        </a:xfrm>
        <a:prstGeom prst="wedgeRectCallout">
          <a:avLst>
            <a:gd name="adj1" fmla="val -70072"/>
            <a:gd name="adj2" fmla="val -112141"/>
          </a:avLst>
        </a:prstGeom>
        <a:solidFill>
          <a:srgbClr val="FFFF99"/>
        </a:solidFill>
        <a:ln w="9525">
          <a:solidFill>
            <a:srgbClr val="C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latin typeface="Segoe UI" pitchFamily="34" charset="0"/>
              <a:ea typeface="Tahoma"/>
              <a:cs typeface="Segoe UI" pitchFamily="34" charset="0"/>
            </a:rPr>
            <a:t>3º Pon aquí el % de cargas adicionales para la empresa.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latin typeface="Segoe UI" pitchFamily="34" charset="0"/>
              <a:ea typeface="Tahoma"/>
              <a:cs typeface="Segoe UI" pitchFamily="34" charset="0"/>
            </a:rPr>
            <a:t>ESTO SERÁ UN COSTE ADICIONAL PARA LA EMPRESA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ysClr val="windowText" lastClr="000000"/>
              </a:solidFill>
              <a:latin typeface="Segoe UI" pitchFamily="34" charset="0"/>
              <a:ea typeface="Tahoma"/>
              <a:cs typeface="Segoe UI" pitchFamily="34" charset="0"/>
            </a:rPr>
            <a:t>En algunos países la empresa tiene un coste adicional por cada salario en razón de seguros sociales o sanitarios o impuestos.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ysClr val="windowText" lastClr="000000"/>
              </a:solidFill>
              <a:latin typeface="Segoe UI" pitchFamily="34" charset="0"/>
              <a:ea typeface="Tahoma"/>
              <a:cs typeface="Segoe UI" pitchFamily="34" charset="0"/>
            </a:rPr>
            <a:t>Pon aquí todo lo que sea un coste adicional proporcional al salario (para la empresa).</a:t>
          </a:r>
          <a:endParaRPr lang="es-ES" sz="800" b="1" i="0" u="none" strike="noStrike" baseline="0">
            <a:solidFill>
              <a:sysClr val="windowText" lastClr="000000"/>
            </a:solidFill>
            <a:latin typeface="Segoe UI" pitchFamily="34" charset="0"/>
            <a:ea typeface="Tahoma"/>
            <a:cs typeface="Segoe UI" pitchFamily="34" charset="0"/>
          </a:endParaRPr>
        </a:p>
        <a:p>
          <a:pPr algn="l" rtl="0">
            <a:defRPr sz="1000"/>
          </a:pPr>
          <a:endParaRPr lang="es-ES" sz="1000" b="1" i="0" u="none" strike="noStrike" baseline="0">
            <a:solidFill>
              <a:sysClr val="windowText" lastClr="000000"/>
            </a:solidFill>
            <a:latin typeface="Segoe UI" pitchFamily="34" charset="0"/>
            <a:ea typeface="Tahoma"/>
            <a:cs typeface="Segoe UI" pitchFamily="34" charset="0"/>
          </a:endParaRPr>
        </a:p>
      </xdr:txBody>
    </xdr:sp>
    <xdr:clientData/>
  </xdr:twoCellAnchor>
  <xdr:twoCellAnchor>
    <xdr:from>
      <xdr:col>19</xdr:col>
      <xdr:colOff>114300</xdr:colOff>
      <xdr:row>276</xdr:row>
      <xdr:rowOff>28575</xdr:rowOff>
    </xdr:from>
    <xdr:to>
      <xdr:col>22</xdr:col>
      <xdr:colOff>0</xdr:colOff>
      <xdr:row>277</xdr:row>
      <xdr:rowOff>0</xdr:rowOff>
    </xdr:to>
    <xdr:sp macro="" textlink="">
      <xdr:nvSpPr>
        <xdr:cNvPr id="206668" name="Text Box 3916">
          <a:hlinkClick xmlns:r="http://schemas.openxmlformats.org/officeDocument/2006/relationships" r:id="rId1" tooltip="VOLVER al inicio de la hoja"/>
        </xdr:cNvPr>
        <xdr:cNvSpPr txBox="1">
          <a:spLocks noChangeArrowheads="1"/>
        </xdr:cNvSpPr>
      </xdr:nvSpPr>
      <xdr:spPr bwMode="auto">
        <a:xfrm>
          <a:off x="7810500" y="22259925"/>
          <a:ext cx="895350" cy="228600"/>
        </a:xfrm>
        <a:prstGeom prst="rect">
          <a:avLst/>
        </a:prstGeom>
        <a:solidFill>
          <a:schemeClr val="accent2">
            <a:lumMod val="50000"/>
          </a:scheme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FFFFCC"/>
              </a:solidFill>
              <a:latin typeface="Tahoma"/>
              <a:ea typeface="Tahoma"/>
              <a:cs typeface="Tahoma"/>
            </a:rPr>
            <a:t>volver</a:t>
          </a:r>
        </a:p>
      </xdr:txBody>
    </xdr:sp>
    <xdr:clientData/>
  </xdr:twoCellAnchor>
  <xdr:twoCellAnchor editAs="oneCell">
    <xdr:from>
      <xdr:col>20</xdr:col>
      <xdr:colOff>133350</xdr:colOff>
      <xdr:row>2</xdr:row>
      <xdr:rowOff>53679</xdr:rowOff>
    </xdr:from>
    <xdr:to>
      <xdr:col>20</xdr:col>
      <xdr:colOff>360510</xdr:colOff>
      <xdr:row>2</xdr:row>
      <xdr:rowOff>257340</xdr:rowOff>
    </xdr:to>
    <xdr:pic>
      <xdr:nvPicPr>
        <xdr:cNvPr id="13" name="12 Imagen" descr="INFORMATION.png">
          <a:hlinkClick xmlns:r="http://schemas.openxmlformats.org/officeDocument/2006/relationships" r:id="rId2" tooltip="Información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39300" y="148929"/>
          <a:ext cx="227160" cy="203661"/>
        </a:xfrm>
        <a:prstGeom prst="rect">
          <a:avLst/>
        </a:prstGeom>
      </xdr:spPr>
    </xdr:pic>
    <xdr:clientData/>
  </xdr:twoCellAnchor>
  <xdr:twoCellAnchor>
    <xdr:from>
      <xdr:col>4</xdr:col>
      <xdr:colOff>79375</xdr:colOff>
      <xdr:row>2</xdr:row>
      <xdr:rowOff>66651</xdr:rowOff>
    </xdr:from>
    <xdr:to>
      <xdr:col>4</xdr:col>
      <xdr:colOff>252965</xdr:colOff>
      <xdr:row>2</xdr:row>
      <xdr:rowOff>250725</xdr:rowOff>
    </xdr:to>
    <xdr:sp macro="" textlink="">
      <xdr:nvSpPr>
        <xdr:cNvPr id="14" name="13 Triángulo isósceles">
          <a:hlinkClick xmlns:r="http://schemas.openxmlformats.org/officeDocument/2006/relationships" r:id="rId1" tooltip="VOLVER al inicio de la hoja"/>
        </xdr:cNvPr>
        <xdr:cNvSpPr/>
      </xdr:nvSpPr>
      <xdr:spPr>
        <a:xfrm>
          <a:off x="355600" y="161901"/>
          <a:ext cx="173590" cy="184074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3</xdr:col>
      <xdr:colOff>38100</xdr:colOff>
      <xdr:row>2</xdr:row>
      <xdr:rowOff>68643</xdr:rowOff>
    </xdr:from>
    <xdr:to>
      <xdr:col>4</xdr:col>
      <xdr:colOff>19802</xdr:colOff>
      <xdr:row>2</xdr:row>
      <xdr:rowOff>244475</xdr:rowOff>
    </xdr:to>
    <xdr:sp macro="" textlink="">
      <xdr:nvSpPr>
        <xdr:cNvPr id="15" name="14 Triángulo isósceles">
          <a:hlinkClick xmlns:r="http://schemas.openxmlformats.org/officeDocument/2006/relationships" r:id="rId4" tooltip="Ir a la hoja ANTERIOR"/>
        </xdr:cNvPr>
        <xdr:cNvSpPr/>
      </xdr:nvSpPr>
      <xdr:spPr>
        <a:xfrm rot="-5400000">
          <a:off x="136298" y="160945"/>
          <a:ext cx="175832" cy="181727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20</xdr:col>
      <xdr:colOff>406400</xdr:colOff>
      <xdr:row>2</xdr:row>
      <xdr:rowOff>57150</xdr:rowOff>
    </xdr:from>
    <xdr:to>
      <xdr:col>21</xdr:col>
      <xdr:colOff>66675</xdr:colOff>
      <xdr:row>2</xdr:row>
      <xdr:rowOff>241302</xdr:rowOff>
    </xdr:to>
    <xdr:sp macro="" textlink="">
      <xdr:nvSpPr>
        <xdr:cNvPr id="16" name="15 Triángulo isósceles">
          <a:hlinkClick xmlns:r="http://schemas.openxmlformats.org/officeDocument/2006/relationships" r:id="rId5" tooltip="Ir a la hoja SIGUIENTE"/>
        </xdr:cNvPr>
        <xdr:cNvSpPr/>
      </xdr:nvSpPr>
      <xdr:spPr>
        <a:xfrm rot="5400000">
          <a:off x="9907587" y="157163"/>
          <a:ext cx="184152" cy="174625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2</xdr:row>
      <xdr:rowOff>88900</xdr:rowOff>
    </xdr:from>
    <xdr:to>
      <xdr:col>4</xdr:col>
      <xdr:colOff>544725</xdr:colOff>
      <xdr:row>2</xdr:row>
      <xdr:rowOff>330100</xdr:rowOff>
    </xdr:to>
    <xdr:sp macro="" textlink="">
      <xdr:nvSpPr>
        <xdr:cNvPr id="6" name="5 Triángulo isósceles">
          <a:hlinkClick xmlns:r="http://schemas.openxmlformats.org/officeDocument/2006/relationships" r:id="rId1" tooltip="VOLVER al inicio de la hoja"/>
        </xdr:cNvPr>
        <xdr:cNvSpPr/>
      </xdr:nvSpPr>
      <xdr:spPr>
        <a:xfrm>
          <a:off x="1012825" y="215900"/>
          <a:ext cx="230400" cy="241200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3</xdr:col>
      <xdr:colOff>50800</xdr:colOff>
      <xdr:row>2</xdr:row>
      <xdr:rowOff>93450</xdr:rowOff>
    </xdr:from>
    <xdr:to>
      <xdr:col>4</xdr:col>
      <xdr:colOff>228500</xdr:colOff>
      <xdr:row>2</xdr:row>
      <xdr:rowOff>323850</xdr:rowOff>
    </xdr:to>
    <xdr:sp macro="" textlink="">
      <xdr:nvSpPr>
        <xdr:cNvPr id="7" name="6 Triángulo isósceles">
          <a:hlinkClick xmlns:r="http://schemas.openxmlformats.org/officeDocument/2006/relationships" r:id="rId2" tooltip="Ir a la hoja ANTERIOR"/>
        </xdr:cNvPr>
        <xdr:cNvSpPr/>
      </xdr:nvSpPr>
      <xdr:spPr>
        <a:xfrm rot="-5400000">
          <a:off x="691200" y="215050"/>
          <a:ext cx="230400" cy="241200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14</xdr:col>
      <xdr:colOff>698500</xdr:colOff>
      <xdr:row>2</xdr:row>
      <xdr:rowOff>88900</xdr:rowOff>
    </xdr:from>
    <xdr:to>
      <xdr:col>14</xdr:col>
      <xdr:colOff>930274</xdr:colOff>
      <xdr:row>2</xdr:row>
      <xdr:rowOff>330202</xdr:rowOff>
    </xdr:to>
    <xdr:sp macro="" textlink="">
      <xdr:nvSpPr>
        <xdr:cNvPr id="8" name="7 Triángulo isósceles">
          <a:hlinkClick xmlns:r="http://schemas.openxmlformats.org/officeDocument/2006/relationships" r:id="rId3" tooltip="Ir a la hoja SIGUIENTE"/>
        </xdr:cNvPr>
        <xdr:cNvSpPr/>
      </xdr:nvSpPr>
      <xdr:spPr>
        <a:xfrm rot="5400000">
          <a:off x="11844336" y="220664"/>
          <a:ext cx="241302" cy="231774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68</xdr:row>
      <xdr:rowOff>47625</xdr:rowOff>
    </xdr:from>
    <xdr:to>
      <xdr:col>9</xdr:col>
      <xdr:colOff>371475</xdr:colOff>
      <xdr:row>89</xdr:row>
      <xdr:rowOff>152400</xdr:rowOff>
    </xdr:to>
    <xdr:graphicFrame macro="">
      <xdr:nvGraphicFramePr>
        <xdr:cNvPr id="2273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266700</xdr:colOff>
      <xdr:row>68</xdr:row>
      <xdr:rowOff>104775</xdr:rowOff>
    </xdr:from>
    <xdr:to>
      <xdr:col>14</xdr:col>
      <xdr:colOff>581025</xdr:colOff>
      <xdr:row>88</xdr:row>
      <xdr:rowOff>95250</xdr:rowOff>
    </xdr:to>
    <xdr:graphicFrame macro="">
      <xdr:nvGraphicFramePr>
        <xdr:cNvPr id="2273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68</xdr:row>
      <xdr:rowOff>76200</xdr:rowOff>
    </xdr:from>
    <xdr:to>
      <xdr:col>20</xdr:col>
      <xdr:colOff>314325</xdr:colOff>
      <xdr:row>89</xdr:row>
      <xdr:rowOff>142875</xdr:rowOff>
    </xdr:to>
    <xdr:graphicFrame macro="">
      <xdr:nvGraphicFramePr>
        <xdr:cNvPr id="22733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330200</xdr:colOff>
      <xdr:row>2</xdr:row>
      <xdr:rowOff>101600</xdr:rowOff>
    </xdr:from>
    <xdr:to>
      <xdr:col>14</xdr:col>
      <xdr:colOff>627858</xdr:colOff>
      <xdr:row>2</xdr:row>
      <xdr:rowOff>368466</xdr:rowOff>
    </xdr:to>
    <xdr:pic>
      <xdr:nvPicPr>
        <xdr:cNvPr id="9" name="8 Imagen" descr="INFORMATION.png">
          <a:hlinkClick xmlns:r="http://schemas.openxmlformats.org/officeDocument/2006/relationships" r:id="rId4" tooltip="Información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179300" y="228600"/>
          <a:ext cx="297658" cy="266866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2</xdr:row>
      <xdr:rowOff>101600</xdr:rowOff>
    </xdr:from>
    <xdr:to>
      <xdr:col>4</xdr:col>
      <xdr:colOff>87525</xdr:colOff>
      <xdr:row>2</xdr:row>
      <xdr:rowOff>342800</xdr:rowOff>
    </xdr:to>
    <xdr:sp macro="" textlink="">
      <xdr:nvSpPr>
        <xdr:cNvPr id="10" name="9 Triángulo isósceles">
          <a:hlinkClick xmlns:r="http://schemas.openxmlformats.org/officeDocument/2006/relationships" r:id="rId6" tooltip="VOLVER al inicio de la hoja"/>
        </xdr:cNvPr>
        <xdr:cNvSpPr/>
      </xdr:nvSpPr>
      <xdr:spPr>
        <a:xfrm>
          <a:off x="1254125" y="228600"/>
          <a:ext cx="230400" cy="241200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2</xdr:col>
      <xdr:colOff>50800</xdr:colOff>
      <xdr:row>2</xdr:row>
      <xdr:rowOff>106150</xdr:rowOff>
    </xdr:from>
    <xdr:to>
      <xdr:col>3</xdr:col>
      <xdr:colOff>114200</xdr:colOff>
      <xdr:row>2</xdr:row>
      <xdr:rowOff>336550</xdr:rowOff>
    </xdr:to>
    <xdr:sp macro="" textlink="">
      <xdr:nvSpPr>
        <xdr:cNvPr id="11" name="10 Triángulo isósceles">
          <a:hlinkClick xmlns:r="http://schemas.openxmlformats.org/officeDocument/2006/relationships" r:id="rId7" tooltip="Ir a la hoja ANTERIOR"/>
        </xdr:cNvPr>
        <xdr:cNvSpPr/>
      </xdr:nvSpPr>
      <xdr:spPr>
        <a:xfrm rot="-5400000">
          <a:off x="932500" y="227750"/>
          <a:ext cx="230400" cy="241200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14</xdr:col>
      <xdr:colOff>698500</xdr:colOff>
      <xdr:row>2</xdr:row>
      <xdr:rowOff>101600</xdr:rowOff>
    </xdr:from>
    <xdr:to>
      <xdr:col>14</xdr:col>
      <xdr:colOff>930274</xdr:colOff>
      <xdr:row>2</xdr:row>
      <xdr:rowOff>342902</xdr:rowOff>
    </xdr:to>
    <xdr:sp macro="" textlink="">
      <xdr:nvSpPr>
        <xdr:cNvPr id="12" name="11 Triángulo isósceles">
          <a:hlinkClick xmlns:r="http://schemas.openxmlformats.org/officeDocument/2006/relationships" r:id="rId8" tooltip="Ir a la hoja SIGUIENTE"/>
        </xdr:cNvPr>
        <xdr:cNvSpPr/>
      </xdr:nvSpPr>
      <xdr:spPr>
        <a:xfrm rot="5400000">
          <a:off x="12542836" y="233364"/>
          <a:ext cx="241302" cy="231774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79375</xdr:colOff>
      <xdr:row>71</xdr:row>
      <xdr:rowOff>28575</xdr:rowOff>
    </xdr:from>
    <xdr:to>
      <xdr:col>8</xdr:col>
      <xdr:colOff>517525</xdr:colOff>
      <xdr:row>92</xdr:row>
      <xdr:rowOff>104775</xdr:rowOff>
    </xdr:to>
    <xdr:graphicFrame macro="">
      <xdr:nvGraphicFramePr>
        <xdr:cNvPr id="2314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447675</xdr:colOff>
      <xdr:row>71</xdr:row>
      <xdr:rowOff>66675</xdr:rowOff>
    </xdr:from>
    <xdr:to>
      <xdr:col>14</xdr:col>
      <xdr:colOff>847725</xdr:colOff>
      <xdr:row>92</xdr:row>
      <xdr:rowOff>95250</xdr:rowOff>
    </xdr:to>
    <xdr:graphicFrame macro="">
      <xdr:nvGraphicFramePr>
        <xdr:cNvPr id="2314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790575</xdr:colOff>
      <xdr:row>71</xdr:row>
      <xdr:rowOff>0</xdr:rowOff>
    </xdr:from>
    <xdr:to>
      <xdr:col>20</xdr:col>
      <xdr:colOff>266700</xdr:colOff>
      <xdr:row>92</xdr:row>
      <xdr:rowOff>95250</xdr:rowOff>
    </xdr:to>
    <xdr:graphicFrame macro="">
      <xdr:nvGraphicFramePr>
        <xdr:cNvPr id="2314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330200</xdr:colOff>
      <xdr:row>2</xdr:row>
      <xdr:rowOff>101600</xdr:rowOff>
    </xdr:from>
    <xdr:to>
      <xdr:col>14</xdr:col>
      <xdr:colOff>627858</xdr:colOff>
      <xdr:row>2</xdr:row>
      <xdr:rowOff>368466</xdr:rowOff>
    </xdr:to>
    <xdr:pic>
      <xdr:nvPicPr>
        <xdr:cNvPr id="9" name="8 Imagen" descr="INFORMATION.png">
          <a:hlinkClick xmlns:r="http://schemas.openxmlformats.org/officeDocument/2006/relationships" r:id="rId4" tooltip="Información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417300" y="228600"/>
          <a:ext cx="297658" cy="266866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2</xdr:row>
      <xdr:rowOff>101600</xdr:rowOff>
    </xdr:from>
    <xdr:to>
      <xdr:col>4</xdr:col>
      <xdr:colOff>87525</xdr:colOff>
      <xdr:row>2</xdr:row>
      <xdr:rowOff>342800</xdr:rowOff>
    </xdr:to>
    <xdr:sp macro="" textlink="">
      <xdr:nvSpPr>
        <xdr:cNvPr id="10" name="9 Triángulo isósceles">
          <a:hlinkClick xmlns:r="http://schemas.openxmlformats.org/officeDocument/2006/relationships" r:id="rId6" tooltip="VOLVER al inicio de la hoja"/>
        </xdr:cNvPr>
        <xdr:cNvSpPr/>
      </xdr:nvSpPr>
      <xdr:spPr>
        <a:xfrm>
          <a:off x="492125" y="228600"/>
          <a:ext cx="230400" cy="241200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2</xdr:col>
      <xdr:colOff>50800</xdr:colOff>
      <xdr:row>2</xdr:row>
      <xdr:rowOff>106150</xdr:rowOff>
    </xdr:from>
    <xdr:to>
      <xdr:col>3</xdr:col>
      <xdr:colOff>114200</xdr:colOff>
      <xdr:row>2</xdr:row>
      <xdr:rowOff>336550</xdr:rowOff>
    </xdr:to>
    <xdr:sp macro="" textlink="">
      <xdr:nvSpPr>
        <xdr:cNvPr id="11" name="10 Triángulo isósceles">
          <a:hlinkClick xmlns:r="http://schemas.openxmlformats.org/officeDocument/2006/relationships" r:id="rId7" tooltip="Ir a la hoja ANTERIOR"/>
        </xdr:cNvPr>
        <xdr:cNvSpPr/>
      </xdr:nvSpPr>
      <xdr:spPr>
        <a:xfrm rot="-5400000">
          <a:off x="170500" y="227750"/>
          <a:ext cx="230400" cy="241200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14</xdr:col>
      <xdr:colOff>698500</xdr:colOff>
      <xdr:row>2</xdr:row>
      <xdr:rowOff>101600</xdr:rowOff>
    </xdr:from>
    <xdr:to>
      <xdr:col>14</xdr:col>
      <xdr:colOff>930274</xdr:colOff>
      <xdr:row>2</xdr:row>
      <xdr:rowOff>342902</xdr:rowOff>
    </xdr:to>
    <xdr:sp macro="" textlink="">
      <xdr:nvSpPr>
        <xdr:cNvPr id="12" name="11 Triángulo isósceles">
          <a:hlinkClick xmlns:r="http://schemas.openxmlformats.org/officeDocument/2006/relationships" r:id="rId8" tooltip="Ir a la hoja SIGUIENTE"/>
        </xdr:cNvPr>
        <xdr:cNvSpPr/>
      </xdr:nvSpPr>
      <xdr:spPr>
        <a:xfrm rot="5400000">
          <a:off x="11780836" y="233364"/>
          <a:ext cx="241302" cy="231774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633120</xdr:colOff>
      <xdr:row>17</xdr:row>
      <xdr:rowOff>38100</xdr:rowOff>
    </xdr:from>
    <xdr:ext cx="3744302" cy="404086"/>
    <xdr:sp macro="" textlink="">
      <xdr:nvSpPr>
        <xdr:cNvPr id="228357" name="Text Box 1029"/>
        <xdr:cNvSpPr txBox="1">
          <a:spLocks noChangeArrowheads="1"/>
        </xdr:cNvSpPr>
      </xdr:nvSpPr>
      <xdr:spPr bwMode="auto">
        <a:xfrm>
          <a:off x="3233445" y="1495425"/>
          <a:ext cx="3744302" cy="404086"/>
        </a:xfrm>
        <a:prstGeom prst="rect">
          <a:avLst/>
        </a:prstGeom>
        <a:solidFill>
          <a:srgbClr val="FFCC99"/>
        </a:solidFill>
        <a:ln w="9525" algn="ctr">
          <a:solidFill>
            <a:srgbClr val="C0C0C0"/>
          </a:solidFill>
          <a:miter lim="800000"/>
          <a:headEnd/>
          <a:tailEnd/>
        </a:ln>
        <a:effectLst/>
      </xdr:spPr>
      <xdr:txBody>
        <a:bodyPr wrap="none" lIns="108000" tIns="46800" rIns="90000" bIns="46800" anchor="t" upright="1">
          <a:spAutoFit/>
        </a:bodyPr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No suprimas esta hoja o el libro no funcionará correctamente.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Haz las modificaciones que desees en las demás hojas</a:t>
          </a:r>
        </a:p>
      </xdr:txBody>
    </xdr:sp>
    <xdr:clientData/>
  </xdr:oneCellAnchor>
  <xdr:twoCellAnchor>
    <xdr:from>
      <xdr:col>4</xdr:col>
      <xdr:colOff>800100</xdr:colOff>
      <xdr:row>20</xdr:row>
      <xdr:rowOff>28575</xdr:rowOff>
    </xdr:from>
    <xdr:to>
      <xdr:col>9</xdr:col>
      <xdr:colOff>152400</xdr:colOff>
      <xdr:row>28</xdr:row>
      <xdr:rowOff>57150</xdr:rowOff>
    </xdr:to>
    <xdr:sp macro="" textlink="">
      <xdr:nvSpPr>
        <xdr:cNvPr id="228358" name="Text Box 1030"/>
        <xdr:cNvSpPr txBox="1">
          <a:spLocks noChangeArrowheads="1"/>
        </xdr:cNvSpPr>
      </xdr:nvSpPr>
      <xdr:spPr bwMode="auto">
        <a:xfrm>
          <a:off x="3400425" y="1971675"/>
          <a:ext cx="3590925" cy="1323975"/>
        </a:xfrm>
        <a:prstGeom prst="rect">
          <a:avLst/>
        </a:prstGeom>
        <a:solidFill>
          <a:srgbClr val="FFFFFF"/>
        </a:solidFill>
        <a:ln w="9525" algn="ctr">
          <a:solidFill>
            <a:srgbClr val="C0C0C0"/>
          </a:solidFill>
          <a:miter lim="800000"/>
          <a:headEnd/>
          <a:tailEnd/>
        </a:ln>
        <a:effectLst/>
      </xdr:spPr>
      <xdr:txBody>
        <a:bodyPr vertOverflow="clip" wrap="square" lIns="72000" tIns="46800" rIns="90000" bIns="4680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© e.ditor consulting s.l. y el autor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  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 venta, comercialización o distribución por cualquier medio, soporte o formato no está permitida sin el permiso previo y por escrito de sus autores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Contacto: info@e.ditor.com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4</xdr:col>
      <xdr:colOff>333375</xdr:colOff>
      <xdr:row>18</xdr:row>
      <xdr:rowOff>38100</xdr:rowOff>
    </xdr:from>
    <xdr:to>
      <xdr:col>4</xdr:col>
      <xdr:colOff>981075</xdr:colOff>
      <xdr:row>22</xdr:row>
      <xdr:rowOff>38100</xdr:rowOff>
    </xdr:to>
    <xdr:pic>
      <xdr:nvPicPr>
        <xdr:cNvPr id="239619" name="Picture 1031" descr="attention_niels_epting_01">
          <a:hlinkClick xmlns:r="http://schemas.openxmlformats.org/officeDocument/2006/relationships" r:id="rId1" tooltip="eviar e-mail a  info@e.ditor.co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33700" y="1657350"/>
          <a:ext cx="647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nton%20M%20Dunyo%20Esteve\Mis%20documentos\e.ditor%20ACTUAL\PRODUCTE\EN%20PROC&#201;S\3%20%20ULTIMA%20REVISI&#211;%20y%20no%20entregats\ROI\FinancialMetricsPro_201_136576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serGuide"/>
      <sheetName val="CashFlow"/>
      <sheetName val="CumulativeCF"/>
      <sheetName val="Payback"/>
      <sheetName val="ROI"/>
      <sheetName val="NPV"/>
      <sheetName val="Compounding"/>
      <sheetName val="CAGR"/>
      <sheetName val="IRR"/>
      <sheetName val="Breakeven"/>
      <sheetName val="Income"/>
      <sheetName val="Balance"/>
      <sheetName val="FinCashFlow"/>
      <sheetName val="Retained"/>
      <sheetName val="FSAnalysis"/>
      <sheetName val="Liquidity"/>
      <sheetName val="Activity"/>
      <sheetName val="Leverage"/>
      <sheetName val="Profitability"/>
      <sheetName val="Valuation"/>
      <sheetName val="MultiYear"/>
      <sheetName val="Growth"/>
      <sheetName val="DuPont"/>
    </sheetNames>
    <sheetDataSet>
      <sheetData sheetId="0"/>
      <sheetData sheetId="1"/>
      <sheetData sheetId="2">
        <row r="47">
          <cell r="E47">
            <v>1500</v>
          </cell>
          <cell r="F47">
            <v>1612</v>
          </cell>
          <cell r="G47">
            <v>1681</v>
          </cell>
          <cell r="H47">
            <v>1960</v>
          </cell>
          <cell r="I47">
            <v>2111</v>
          </cell>
          <cell r="J47">
            <v>2010</v>
          </cell>
          <cell r="K47">
            <v>2041</v>
          </cell>
          <cell r="L47">
            <v>2173</v>
          </cell>
          <cell r="M47">
            <v>2223</v>
          </cell>
          <cell r="N47">
            <v>2245</v>
          </cell>
        </row>
        <row r="48">
          <cell r="E48">
            <v>-1565</v>
          </cell>
          <cell r="F48">
            <v>-1345</v>
          </cell>
          <cell r="G48">
            <v>-1107</v>
          </cell>
          <cell r="H48">
            <v>-1094</v>
          </cell>
          <cell r="I48">
            <v>-1081</v>
          </cell>
          <cell r="J48">
            <v>-910</v>
          </cell>
          <cell r="K48">
            <v>-890</v>
          </cell>
          <cell r="L48">
            <v>-790</v>
          </cell>
          <cell r="M48">
            <v>-880</v>
          </cell>
          <cell r="N48">
            <v>-840</v>
          </cell>
        </row>
        <row r="90">
          <cell r="E90">
            <v>233</v>
          </cell>
          <cell r="F90">
            <v>268</v>
          </cell>
          <cell r="G90">
            <v>229</v>
          </cell>
          <cell r="H90">
            <v>293</v>
          </cell>
          <cell r="I90">
            <v>321</v>
          </cell>
          <cell r="J90">
            <v>350</v>
          </cell>
          <cell r="K90">
            <v>331</v>
          </cell>
          <cell r="L90">
            <v>523</v>
          </cell>
          <cell r="M90">
            <v>588</v>
          </cell>
          <cell r="N90">
            <v>635</v>
          </cell>
        </row>
        <row r="91">
          <cell r="E91">
            <v>-339</v>
          </cell>
          <cell r="F91">
            <v>-301</v>
          </cell>
          <cell r="G91">
            <v>-115</v>
          </cell>
          <cell r="H91">
            <v>21</v>
          </cell>
          <cell r="I91">
            <v>61</v>
          </cell>
          <cell r="J91">
            <v>50</v>
          </cell>
          <cell r="K91">
            <v>130</v>
          </cell>
          <cell r="L91">
            <v>250</v>
          </cell>
          <cell r="M91">
            <v>180</v>
          </cell>
          <cell r="N91">
            <v>240</v>
          </cell>
        </row>
        <row r="92">
          <cell r="E92">
            <v>-106</v>
          </cell>
          <cell r="F92">
            <v>-33</v>
          </cell>
          <cell r="G92">
            <v>114</v>
          </cell>
          <cell r="H92">
            <v>314</v>
          </cell>
          <cell r="I92">
            <v>382</v>
          </cell>
          <cell r="J92">
            <v>400</v>
          </cell>
          <cell r="K92">
            <v>461</v>
          </cell>
          <cell r="L92">
            <v>773</v>
          </cell>
          <cell r="M92">
            <v>768</v>
          </cell>
          <cell r="N92">
            <v>875</v>
          </cell>
        </row>
      </sheetData>
      <sheetData sheetId="3"/>
      <sheetData sheetId="4">
        <row r="28">
          <cell r="E28">
            <v>-106</v>
          </cell>
          <cell r="F28">
            <v>-33</v>
          </cell>
          <cell r="G28">
            <v>114</v>
          </cell>
          <cell r="H28">
            <v>314</v>
          </cell>
          <cell r="I28">
            <v>382</v>
          </cell>
          <cell r="J28">
            <v>400</v>
          </cell>
          <cell r="K28">
            <v>461</v>
          </cell>
          <cell r="L28">
            <v>773</v>
          </cell>
          <cell r="M28">
            <v>768</v>
          </cell>
          <cell r="N28">
            <v>875</v>
          </cell>
        </row>
        <row r="32">
          <cell r="E32">
            <v>-106</v>
          </cell>
          <cell r="F32">
            <v>-139</v>
          </cell>
          <cell r="G32">
            <v>-25</v>
          </cell>
          <cell r="H32">
            <v>289</v>
          </cell>
          <cell r="I32">
            <v>671</v>
          </cell>
          <cell r="J32">
            <v>1071</v>
          </cell>
          <cell r="K32">
            <v>1532</v>
          </cell>
          <cell r="L32">
            <v>2305</v>
          </cell>
          <cell r="M32">
            <v>3073</v>
          </cell>
          <cell r="N32">
            <v>3948</v>
          </cell>
        </row>
        <row r="58">
          <cell r="M58">
            <v>0.08</v>
          </cell>
        </row>
        <row r="66">
          <cell r="E66">
            <v>-98.148148148148138</v>
          </cell>
          <cell r="F66">
            <v>-28.292181069958847</v>
          </cell>
          <cell r="G66">
            <v>90.496875476299337</v>
          </cell>
          <cell r="H66">
            <v>230.79937377808633</v>
          </cell>
          <cell r="I66">
            <v>259.98278126689365</v>
          </cell>
          <cell r="J66">
            <v>252.06785075324183</v>
          </cell>
          <cell r="K66">
            <v>268.98907221584369</v>
          </cell>
          <cell r="L66">
            <v>417.62784772002726</v>
          </cell>
          <cell r="M66">
            <v>384.19120675696053</v>
          </cell>
          <cell r="N66">
            <v>405.29430207409871</v>
          </cell>
        </row>
        <row r="67">
          <cell r="E67">
            <v>-98.148148148148138</v>
          </cell>
          <cell r="F67">
            <v>-126.44032921810698</v>
          </cell>
          <cell r="G67">
            <v>-35.943453741807645</v>
          </cell>
          <cell r="H67">
            <v>194.85592003627869</v>
          </cell>
          <cell r="I67">
            <v>454.83870130317234</v>
          </cell>
          <cell r="J67">
            <v>706.90655205641417</v>
          </cell>
          <cell r="K67">
            <v>975.89562427225792</v>
          </cell>
          <cell r="L67">
            <v>1393.5234719922851</v>
          </cell>
          <cell r="M67">
            <v>1777.7146787492456</v>
          </cell>
          <cell r="N67">
            <v>2183.0089808233442</v>
          </cell>
        </row>
      </sheetData>
      <sheetData sheetId="5">
        <row r="34">
          <cell r="F34">
            <v>140</v>
          </cell>
        </row>
        <row r="36">
          <cell r="F36">
            <v>100</v>
          </cell>
        </row>
      </sheetData>
      <sheetData sheetId="6">
        <row r="32">
          <cell r="F32">
            <v>0.1</v>
          </cell>
        </row>
        <row r="35">
          <cell r="F35">
            <v>8</v>
          </cell>
        </row>
        <row r="38">
          <cell r="F38">
            <v>1000</v>
          </cell>
        </row>
        <row r="68">
          <cell r="J68">
            <v>0.1</v>
          </cell>
        </row>
        <row r="105">
          <cell r="F105">
            <v>4</v>
          </cell>
        </row>
      </sheetData>
      <sheetData sheetId="7">
        <row r="28">
          <cell r="F28">
            <v>0.06</v>
          </cell>
        </row>
        <row r="31">
          <cell r="F31">
            <v>10</v>
          </cell>
        </row>
        <row r="34">
          <cell r="F34">
            <v>100000</v>
          </cell>
        </row>
        <row r="56">
          <cell r="F56">
            <v>100000</v>
          </cell>
        </row>
        <row r="58">
          <cell r="F58">
            <v>0.06</v>
          </cell>
        </row>
        <row r="75">
          <cell r="F75">
            <v>4</v>
          </cell>
        </row>
        <row r="149">
          <cell r="F149">
            <v>0</v>
          </cell>
        </row>
        <row r="151">
          <cell r="F151">
            <v>1000</v>
          </cell>
        </row>
        <row r="153">
          <cell r="F153">
            <v>0.1</v>
          </cell>
        </row>
        <row r="155">
          <cell r="F155">
            <v>10</v>
          </cell>
        </row>
        <row r="157">
          <cell r="F157">
            <v>0</v>
          </cell>
        </row>
        <row r="198">
          <cell r="F198">
            <v>0.1</v>
          </cell>
        </row>
        <row r="200">
          <cell r="F200">
            <v>4</v>
          </cell>
        </row>
        <row r="202">
          <cell r="F202">
            <v>10</v>
          </cell>
        </row>
      </sheetData>
      <sheetData sheetId="8">
        <row r="25">
          <cell r="F25">
            <v>600</v>
          </cell>
        </row>
        <row r="27">
          <cell r="F27">
            <v>1600</v>
          </cell>
        </row>
        <row r="29">
          <cell r="F29">
            <v>10</v>
          </cell>
        </row>
      </sheetData>
      <sheetData sheetId="9">
        <row r="50">
          <cell r="G50">
            <v>0.2</v>
          </cell>
        </row>
        <row r="83">
          <cell r="G83">
            <v>0.1</v>
          </cell>
        </row>
        <row r="85">
          <cell r="G85">
            <v>0.1</v>
          </cell>
        </row>
      </sheetData>
      <sheetData sheetId="10">
        <row r="145">
          <cell r="H145">
            <v>36000</v>
          </cell>
        </row>
        <row r="147">
          <cell r="H147">
            <v>15</v>
          </cell>
        </row>
        <row r="150">
          <cell r="H150">
            <v>1</v>
          </cell>
          <cell r="I150">
            <v>1500</v>
          </cell>
          <cell r="J150">
            <v>3000</v>
          </cell>
          <cell r="K150">
            <v>4000</v>
          </cell>
          <cell r="L150">
            <v>5000</v>
          </cell>
        </row>
        <row r="151">
          <cell r="H151">
            <v>5</v>
          </cell>
          <cell r="I151">
            <v>10</v>
          </cell>
          <cell r="J151">
            <v>15</v>
          </cell>
          <cell r="K151">
            <v>20</v>
          </cell>
          <cell r="L151">
            <v>25</v>
          </cell>
        </row>
        <row r="153">
          <cell r="H153">
            <v>20</v>
          </cell>
        </row>
        <row r="156">
          <cell r="H156">
            <v>1</v>
          </cell>
          <cell r="I156">
            <v>3000</v>
          </cell>
          <cell r="J156">
            <v>3500</v>
          </cell>
          <cell r="K156">
            <v>4000</v>
          </cell>
          <cell r="L156">
            <v>4500</v>
          </cell>
        </row>
        <row r="157">
          <cell r="H157">
            <v>30</v>
          </cell>
          <cell r="I157">
            <v>28</v>
          </cell>
          <cell r="J157">
            <v>26</v>
          </cell>
          <cell r="K157">
            <v>24</v>
          </cell>
          <cell r="L157">
            <v>22</v>
          </cell>
        </row>
        <row r="159">
          <cell r="H159">
            <v>100</v>
          </cell>
        </row>
        <row r="161">
          <cell r="H161">
            <v>6000</v>
          </cell>
        </row>
        <row r="202">
          <cell r="E202">
            <v>983.33333333333337</v>
          </cell>
        </row>
        <row r="212">
          <cell r="E212">
            <v>100</v>
          </cell>
          <cell r="F212">
            <v>1083.3333333333335</v>
          </cell>
          <cell r="G212">
            <v>2066.666666666667</v>
          </cell>
          <cell r="H212">
            <v>3050</v>
          </cell>
          <cell r="I212">
            <v>4033.3333333333335</v>
          </cell>
          <cell r="J212">
            <v>5016.666666666667</v>
          </cell>
          <cell r="K212">
            <v>6000</v>
          </cell>
        </row>
        <row r="221">
          <cell r="E221">
            <v>1500</v>
          </cell>
          <cell r="F221">
            <v>16250.000000000002</v>
          </cell>
          <cell r="G221">
            <v>31000.000000000004</v>
          </cell>
          <cell r="H221">
            <v>45750</v>
          </cell>
          <cell r="I221">
            <v>60500</v>
          </cell>
          <cell r="J221">
            <v>75250</v>
          </cell>
          <cell r="K221">
            <v>90000</v>
          </cell>
        </row>
        <row r="226">
          <cell r="E226">
            <v>500</v>
          </cell>
          <cell r="F226">
            <v>5416.6666666666679</v>
          </cell>
          <cell r="G226">
            <v>20666.666666666672</v>
          </cell>
          <cell r="H226">
            <v>45750</v>
          </cell>
          <cell r="I226">
            <v>80666.666666666672</v>
          </cell>
          <cell r="J226">
            <v>125416.66666666667</v>
          </cell>
          <cell r="K226">
            <v>150000</v>
          </cell>
        </row>
        <row r="231">
          <cell r="E231">
            <v>38000</v>
          </cell>
          <cell r="F231">
            <v>57666.666666666672</v>
          </cell>
          <cell r="G231">
            <v>87666.666666666672</v>
          </cell>
          <cell r="H231">
            <v>127500</v>
          </cell>
          <cell r="I231">
            <v>177166.66666666669</v>
          </cell>
          <cell r="J231">
            <v>236666.66666666669</v>
          </cell>
          <cell r="K231">
            <v>276000</v>
          </cell>
        </row>
        <row r="235">
          <cell r="E235">
            <v>2000</v>
          </cell>
          <cell r="F235">
            <v>21666.666666666672</v>
          </cell>
          <cell r="G235">
            <v>41333.333333333343</v>
          </cell>
          <cell r="H235">
            <v>61000</v>
          </cell>
          <cell r="I235">
            <v>80666.666666666672</v>
          </cell>
          <cell r="J235">
            <v>100333.33333333334</v>
          </cell>
          <cell r="K235">
            <v>120000</v>
          </cell>
        </row>
        <row r="240">
          <cell r="E240">
            <v>3000</v>
          </cell>
          <cell r="F240">
            <v>32500.000000000004</v>
          </cell>
          <cell r="G240">
            <v>62000.000000000007</v>
          </cell>
          <cell r="H240">
            <v>85400</v>
          </cell>
          <cell r="I240">
            <v>96800</v>
          </cell>
          <cell r="J240">
            <v>110366.66666666667</v>
          </cell>
          <cell r="K240">
            <v>132000</v>
          </cell>
        </row>
        <row r="245">
          <cell r="E245">
            <v>5000</v>
          </cell>
          <cell r="F245">
            <v>54166.666666666672</v>
          </cell>
          <cell r="G245">
            <v>103333.33333333334</v>
          </cell>
          <cell r="H245">
            <v>146400</v>
          </cell>
          <cell r="I245">
            <v>177466.66666666669</v>
          </cell>
          <cell r="J245">
            <v>210700</v>
          </cell>
          <cell r="K245">
            <v>252000</v>
          </cell>
        </row>
        <row r="250">
          <cell r="E250">
            <v>-33000</v>
          </cell>
          <cell r="F250">
            <v>-3500</v>
          </cell>
          <cell r="G250">
            <v>15666.666666666672</v>
          </cell>
          <cell r="H250">
            <v>18900</v>
          </cell>
          <cell r="I250">
            <v>300</v>
          </cell>
          <cell r="J250">
            <v>-25966.666666666686</v>
          </cell>
          <cell r="K250">
            <v>-24000</v>
          </cell>
        </row>
      </sheetData>
      <sheetData sheetId="11">
        <row r="47">
          <cell r="H47" t="str">
            <v>GRANDE COMPANY</v>
          </cell>
        </row>
        <row r="49">
          <cell r="H49" t="str">
            <v>$</v>
          </cell>
        </row>
        <row r="51">
          <cell r="H51">
            <v>1</v>
          </cell>
        </row>
        <row r="53">
          <cell r="H53">
            <v>38352</v>
          </cell>
          <cell r="J53">
            <v>37987</v>
          </cell>
        </row>
        <row r="55">
          <cell r="H55">
            <v>0.46</v>
          </cell>
        </row>
        <row r="57">
          <cell r="H57">
            <v>0.25490196078431371</v>
          </cell>
        </row>
        <row r="59">
          <cell r="H59">
            <v>136860</v>
          </cell>
        </row>
        <row r="61">
          <cell r="H61">
            <v>8300</v>
          </cell>
        </row>
        <row r="71">
          <cell r="J71">
            <v>32983260</v>
          </cell>
        </row>
        <row r="73">
          <cell r="J73">
            <v>22043584</v>
          </cell>
        </row>
        <row r="74">
          <cell r="J74">
            <v>10939676</v>
          </cell>
        </row>
        <row r="80">
          <cell r="H80">
            <v>136860</v>
          </cell>
        </row>
        <row r="84">
          <cell r="H84">
            <v>18248</v>
          </cell>
        </row>
        <row r="86">
          <cell r="I86">
            <v>6021839</v>
          </cell>
        </row>
        <row r="91">
          <cell r="H91">
            <v>32846</v>
          </cell>
        </row>
        <row r="92">
          <cell r="H92">
            <v>9124</v>
          </cell>
        </row>
        <row r="93">
          <cell r="H93">
            <v>0</v>
          </cell>
        </row>
        <row r="97">
          <cell r="I97">
            <v>1788302</v>
          </cell>
        </row>
        <row r="98">
          <cell r="J98">
            <v>7810141</v>
          </cell>
        </row>
        <row r="100">
          <cell r="J100">
            <v>3129535</v>
          </cell>
        </row>
        <row r="103">
          <cell r="I103">
            <v>118612</v>
          </cell>
        </row>
        <row r="104">
          <cell r="I104">
            <v>510944</v>
          </cell>
        </row>
        <row r="106">
          <cell r="J106">
            <v>2737203</v>
          </cell>
        </row>
        <row r="107">
          <cell r="J107">
            <v>1259113.3800000001</v>
          </cell>
        </row>
        <row r="109">
          <cell r="J109">
            <v>1478089.6199999999</v>
          </cell>
        </row>
        <row r="112">
          <cell r="H112">
            <v>510944</v>
          </cell>
        </row>
        <row r="114">
          <cell r="I114">
            <v>465324</v>
          </cell>
        </row>
        <row r="115">
          <cell r="I115">
            <v>118611.99999999999</v>
          </cell>
        </row>
        <row r="116">
          <cell r="J116">
            <v>346712</v>
          </cell>
        </row>
        <row r="118">
          <cell r="J118">
            <v>1824801.6199999999</v>
          </cell>
        </row>
        <row r="124">
          <cell r="J124">
            <v>13.091492181791612</v>
          </cell>
        </row>
      </sheetData>
      <sheetData sheetId="12">
        <row r="55">
          <cell r="I55">
            <v>1368600</v>
          </cell>
        </row>
        <row r="56">
          <cell r="I56">
            <v>364960</v>
          </cell>
        </row>
        <row r="59">
          <cell r="I59">
            <v>3832080</v>
          </cell>
        </row>
        <row r="60">
          <cell r="I60">
            <v>20000</v>
          </cell>
        </row>
        <row r="66">
          <cell r="I66">
            <v>13786363</v>
          </cell>
        </row>
        <row r="67">
          <cell r="I67">
            <v>36496</v>
          </cell>
        </row>
        <row r="68">
          <cell r="J68">
            <v>19408499</v>
          </cell>
        </row>
        <row r="75">
          <cell r="J75">
            <v>1459839</v>
          </cell>
        </row>
        <row r="87">
          <cell r="J87">
            <v>930648</v>
          </cell>
        </row>
        <row r="96">
          <cell r="J96">
            <v>208014</v>
          </cell>
        </row>
        <row r="98">
          <cell r="J98">
            <v>68000</v>
          </cell>
        </row>
        <row r="100">
          <cell r="J100">
            <v>22075000</v>
          </cell>
        </row>
        <row r="113">
          <cell r="J113">
            <v>3464400</v>
          </cell>
        </row>
        <row r="118">
          <cell r="J118">
            <v>5474400</v>
          </cell>
        </row>
        <row r="120">
          <cell r="J120">
            <v>8938800</v>
          </cell>
        </row>
        <row r="128">
          <cell r="I128">
            <v>9438468</v>
          </cell>
        </row>
        <row r="130">
          <cell r="I130">
            <v>3697731.62</v>
          </cell>
        </row>
        <row r="132">
          <cell r="J132">
            <v>13136199.620000001</v>
          </cell>
        </row>
        <row r="134">
          <cell r="J134">
            <v>22074999.620000001</v>
          </cell>
        </row>
      </sheetData>
      <sheetData sheetId="13">
        <row r="72">
          <cell r="K72">
            <v>3391391.620000001</v>
          </cell>
        </row>
        <row r="77">
          <cell r="J77">
            <v>-33100</v>
          </cell>
        </row>
        <row r="78">
          <cell r="J78">
            <v>-101250</v>
          </cell>
        </row>
        <row r="87">
          <cell r="K87">
            <v>-1210982</v>
          </cell>
        </row>
        <row r="89">
          <cell r="K89">
            <v>2180409.620000001</v>
          </cell>
        </row>
      </sheetData>
      <sheetData sheetId="14">
        <row r="45">
          <cell r="I45">
            <v>3697731.62</v>
          </cell>
        </row>
      </sheetData>
      <sheetData sheetId="15"/>
      <sheetData sheetId="16"/>
      <sheetData sheetId="17">
        <row r="42">
          <cell r="H42">
            <v>275</v>
          </cell>
        </row>
        <row r="87">
          <cell r="J87">
            <v>2.3924555011354336</v>
          </cell>
        </row>
        <row r="175">
          <cell r="J175">
            <v>90365.095890410958</v>
          </cell>
        </row>
      </sheetData>
      <sheetData sheetId="18"/>
      <sheetData sheetId="19"/>
      <sheetData sheetId="20">
        <row r="46">
          <cell r="H46">
            <v>103.75</v>
          </cell>
        </row>
        <row r="87">
          <cell r="K87">
            <v>282200</v>
          </cell>
        </row>
        <row r="90">
          <cell r="K90">
            <v>9960</v>
          </cell>
        </row>
        <row r="92">
          <cell r="L92">
            <v>292160</v>
          </cell>
        </row>
        <row r="94">
          <cell r="L94">
            <v>12844039.620000001</v>
          </cell>
        </row>
        <row r="97">
          <cell r="L97">
            <v>35.200000000000003</v>
          </cell>
        </row>
        <row r="98">
          <cell r="L98">
            <v>93.848017097764142</v>
          </cell>
        </row>
      </sheetData>
      <sheetData sheetId="21">
        <row r="46">
          <cell r="H46" t="str">
            <v>MAJESTIC COMPANY</v>
          </cell>
        </row>
        <row r="48">
          <cell r="H48" t="str">
            <v>$</v>
          </cell>
        </row>
        <row r="50">
          <cell r="H50">
            <v>1000</v>
          </cell>
        </row>
        <row r="52">
          <cell r="H52">
            <v>38352</v>
          </cell>
          <cell r="J52">
            <v>37987</v>
          </cell>
        </row>
        <row r="60">
          <cell r="H60">
            <v>0.35</v>
          </cell>
          <cell r="I60">
            <v>0.35</v>
          </cell>
          <cell r="J60">
            <v>0.35</v>
          </cell>
          <cell r="K60">
            <v>0.36</v>
          </cell>
          <cell r="L60">
            <v>0.36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2">
          <cell r="H62">
            <v>0.3</v>
          </cell>
          <cell r="I62">
            <v>0.3</v>
          </cell>
          <cell r="J62">
            <v>0.3</v>
          </cell>
          <cell r="K62">
            <v>0.3</v>
          </cell>
          <cell r="L62">
            <v>0.3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4">
          <cell r="H64">
            <v>255000</v>
          </cell>
          <cell r="I64">
            <v>249312</v>
          </cell>
          <cell r="J64">
            <v>230182</v>
          </cell>
          <cell r="K64">
            <v>210067</v>
          </cell>
          <cell r="L64">
            <v>193456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6">
          <cell r="H66">
            <v>52385</v>
          </cell>
          <cell r="I66">
            <v>43825</v>
          </cell>
          <cell r="J66">
            <v>39812</v>
          </cell>
          <cell r="K66">
            <v>28435</v>
          </cell>
          <cell r="L66">
            <v>22843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8">
          <cell r="H68">
            <v>9019</v>
          </cell>
          <cell r="I68">
            <v>8991</v>
          </cell>
          <cell r="J68">
            <v>8855</v>
          </cell>
          <cell r="K68">
            <v>8430</v>
          </cell>
          <cell r="L68">
            <v>8172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77">
          <cell r="H77">
            <v>4624274</v>
          </cell>
          <cell r="I77">
            <v>4090970</v>
          </cell>
          <cell r="J77">
            <v>3406786</v>
          </cell>
          <cell r="K77">
            <v>2906365</v>
          </cell>
          <cell r="L77">
            <v>2452939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H78">
            <v>2958708</v>
          </cell>
          <cell r="I78">
            <v>2673129</v>
          </cell>
          <cell r="J78">
            <v>2253815</v>
          </cell>
          <cell r="K78">
            <v>1942591</v>
          </cell>
          <cell r="L78">
            <v>1617253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H79">
            <v>1665566</v>
          </cell>
          <cell r="I79">
            <v>1417841</v>
          </cell>
          <cell r="J79">
            <v>1152971</v>
          </cell>
          <cell r="K79">
            <v>963774</v>
          </cell>
          <cell r="L79">
            <v>835686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2">
          <cell r="H82">
            <v>410505</v>
          </cell>
          <cell r="I82">
            <v>383619</v>
          </cell>
          <cell r="J82">
            <v>331045</v>
          </cell>
          <cell r="K82">
            <v>291588</v>
          </cell>
          <cell r="L82">
            <v>256620.6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H83">
            <v>273670</v>
          </cell>
          <cell r="I83">
            <v>255746.4</v>
          </cell>
          <cell r="J83">
            <v>220697</v>
          </cell>
          <cell r="K83">
            <v>194392</v>
          </cell>
          <cell r="L83">
            <v>171080.4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H84">
            <v>684175</v>
          </cell>
          <cell r="I84">
            <v>639365.4</v>
          </cell>
          <cell r="J84">
            <v>551742</v>
          </cell>
          <cell r="K84">
            <v>485980</v>
          </cell>
          <cell r="L84">
            <v>427701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6">
          <cell r="H86">
            <v>981391</v>
          </cell>
          <cell r="I86">
            <v>778475.6</v>
          </cell>
          <cell r="J86">
            <v>601229</v>
          </cell>
          <cell r="K86">
            <v>477794</v>
          </cell>
          <cell r="L86">
            <v>407985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9">
          <cell r="H89">
            <v>279459</v>
          </cell>
          <cell r="I89">
            <v>211500</v>
          </cell>
          <cell r="J89">
            <v>181545</v>
          </cell>
          <cell r="K89">
            <v>140135</v>
          </cell>
          <cell r="L89">
            <v>132741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H90">
            <v>111586</v>
          </cell>
          <cell r="I90">
            <v>107273</v>
          </cell>
          <cell r="J90">
            <v>120272</v>
          </cell>
          <cell r="K90">
            <v>102957</v>
          </cell>
          <cell r="L90">
            <v>105056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H91">
            <v>167873</v>
          </cell>
          <cell r="I91">
            <v>104227</v>
          </cell>
          <cell r="J91">
            <v>61273</v>
          </cell>
          <cell r="K91">
            <v>37178</v>
          </cell>
          <cell r="L91">
            <v>27685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H92">
            <v>1149264</v>
          </cell>
          <cell r="I92">
            <v>882702.6</v>
          </cell>
          <cell r="J92">
            <v>662502</v>
          </cell>
          <cell r="K92">
            <v>514972</v>
          </cell>
          <cell r="L92">
            <v>435670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H93">
            <v>402242.39999999997</v>
          </cell>
          <cell r="I93">
            <v>308945.90999999997</v>
          </cell>
          <cell r="J93">
            <v>231875.69999999998</v>
          </cell>
          <cell r="K93">
            <v>185389.91999999998</v>
          </cell>
          <cell r="L93">
            <v>156841.19999999998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5">
          <cell r="H95">
            <v>747021.60000000009</v>
          </cell>
          <cell r="I95">
            <v>573756.68999999994</v>
          </cell>
          <cell r="J95">
            <v>430626.30000000005</v>
          </cell>
          <cell r="K95">
            <v>329582.08000000002</v>
          </cell>
          <cell r="L95">
            <v>278828.80000000005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8">
          <cell r="H98">
            <v>23088</v>
          </cell>
          <cell r="I98">
            <v>16541</v>
          </cell>
          <cell r="J98">
            <v>17478</v>
          </cell>
          <cell r="K98">
            <v>24932</v>
          </cell>
          <cell r="L98">
            <v>13267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H99">
            <v>6317</v>
          </cell>
          <cell r="I99">
            <v>13416</v>
          </cell>
          <cell r="J99">
            <v>6524</v>
          </cell>
          <cell r="K99">
            <v>6017</v>
          </cell>
          <cell r="L99">
            <v>3294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H100">
            <v>16771</v>
          </cell>
          <cell r="I100">
            <v>3125</v>
          </cell>
          <cell r="J100">
            <v>10954</v>
          </cell>
          <cell r="K100">
            <v>18915</v>
          </cell>
          <cell r="L100">
            <v>9973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H101">
            <v>5031.3</v>
          </cell>
          <cell r="I101">
            <v>937.5</v>
          </cell>
          <cell r="J101">
            <v>3286.2</v>
          </cell>
          <cell r="K101">
            <v>5674.5</v>
          </cell>
          <cell r="L101">
            <v>2991.9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H102">
            <v>11739.7</v>
          </cell>
          <cell r="I102">
            <v>2187.5</v>
          </cell>
          <cell r="J102">
            <v>7667.8</v>
          </cell>
          <cell r="K102">
            <v>13240.5</v>
          </cell>
          <cell r="L102">
            <v>6981.1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4">
          <cell r="H104">
            <v>758761.3</v>
          </cell>
          <cell r="I104">
            <v>575944.18999999994</v>
          </cell>
          <cell r="J104">
            <v>438294.10000000003</v>
          </cell>
          <cell r="K104">
            <v>342822.58</v>
          </cell>
          <cell r="L104">
            <v>285809.90000000002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10">
          <cell r="H110">
            <v>2.9755345098039223</v>
          </cell>
          <cell r="I110">
            <v>2.3101342494544985</v>
          </cell>
          <cell r="J110">
            <v>1.9041197834756847</v>
          </cell>
          <cell r="K110">
            <v>1.6319678007492848</v>
          </cell>
          <cell r="L110">
            <v>1.4773896906790176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21">
          <cell r="H121">
            <v>812449</v>
          </cell>
          <cell r="I121">
            <v>420928</v>
          </cell>
          <cell r="J121">
            <v>439438</v>
          </cell>
          <cell r="K121">
            <v>419736</v>
          </cell>
          <cell r="L121">
            <v>183415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H122">
            <v>510211</v>
          </cell>
          <cell r="I122">
            <v>514800</v>
          </cell>
          <cell r="J122">
            <v>196011</v>
          </cell>
          <cell r="K122">
            <v>134529</v>
          </cell>
          <cell r="L122">
            <v>101329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H123">
            <v>128416</v>
          </cell>
          <cell r="I123">
            <v>146694</v>
          </cell>
          <cell r="J123">
            <v>118843</v>
          </cell>
          <cell r="K123">
            <v>98311</v>
          </cell>
          <cell r="L123">
            <v>101708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H124">
            <v>1001990</v>
          </cell>
          <cell r="I124">
            <v>824771</v>
          </cell>
          <cell r="J124">
            <v>656421</v>
          </cell>
          <cell r="K124">
            <v>530859</v>
          </cell>
          <cell r="L124">
            <v>440951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H125">
            <v>207821</v>
          </cell>
          <cell r="I125">
            <v>218156</v>
          </cell>
          <cell r="J125">
            <v>181115</v>
          </cell>
          <cell r="K125">
            <v>191931</v>
          </cell>
          <cell r="L125">
            <v>168616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</row>
        <row r="126">
          <cell r="H126">
            <v>94345</v>
          </cell>
          <cell r="I126">
            <v>88237</v>
          </cell>
          <cell r="J126">
            <v>73436</v>
          </cell>
          <cell r="K126">
            <v>56427</v>
          </cell>
          <cell r="L126">
            <v>54304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H127">
            <v>2755232</v>
          </cell>
          <cell r="I127">
            <v>2213586</v>
          </cell>
          <cell r="J127">
            <v>1665264</v>
          </cell>
          <cell r="K127">
            <v>1431793</v>
          </cell>
          <cell r="L127">
            <v>1050323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30">
          <cell r="H130">
            <v>151020</v>
          </cell>
          <cell r="I130">
            <v>121931</v>
          </cell>
          <cell r="J130">
            <v>111552</v>
          </cell>
          <cell r="K130">
            <v>23712</v>
          </cell>
          <cell r="L130">
            <v>34852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H133">
            <v>735859</v>
          </cell>
          <cell r="I133">
            <v>382809</v>
          </cell>
          <cell r="J133">
            <v>379323</v>
          </cell>
          <cell r="K133">
            <v>234091</v>
          </cell>
          <cell r="L133">
            <v>354888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7">
          <cell r="H137">
            <v>2291185</v>
          </cell>
          <cell r="I137">
            <v>1906256</v>
          </cell>
          <cell r="J137">
            <v>1863215</v>
          </cell>
          <cell r="K137">
            <v>1783261</v>
          </cell>
          <cell r="L137">
            <v>1523641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H138">
            <v>1144875</v>
          </cell>
          <cell r="I138">
            <v>1058327</v>
          </cell>
          <cell r="J138">
            <v>1021435</v>
          </cell>
          <cell r="K138">
            <v>954821</v>
          </cell>
          <cell r="L138">
            <v>823415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H139">
            <v>1146310</v>
          </cell>
          <cell r="I139">
            <v>847929</v>
          </cell>
          <cell r="J139">
            <v>841780</v>
          </cell>
          <cell r="K139">
            <v>828440</v>
          </cell>
          <cell r="L139">
            <v>700226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2">
          <cell r="H142">
            <v>103678</v>
          </cell>
          <cell r="I142">
            <v>99930</v>
          </cell>
          <cell r="J142">
            <v>75229</v>
          </cell>
          <cell r="K142">
            <v>54331</v>
          </cell>
          <cell r="L142">
            <v>55408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4">
          <cell r="H144">
            <v>358114</v>
          </cell>
          <cell r="I144">
            <v>135296</v>
          </cell>
          <cell r="J144">
            <v>132365</v>
          </cell>
          <cell r="K144">
            <v>96603</v>
          </cell>
          <cell r="L144">
            <v>61046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6">
          <cell r="H146">
            <v>5250213</v>
          </cell>
          <cell r="I146">
            <v>3801481</v>
          </cell>
          <cell r="J146">
            <v>3205513</v>
          </cell>
          <cell r="K146">
            <v>2668970</v>
          </cell>
          <cell r="L146">
            <v>2256743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51">
          <cell r="H151">
            <v>203902</v>
          </cell>
          <cell r="I151">
            <v>202977</v>
          </cell>
          <cell r="J151">
            <v>200439</v>
          </cell>
          <cell r="K151">
            <v>199352</v>
          </cell>
          <cell r="L151">
            <v>192321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H152">
            <v>32910</v>
          </cell>
          <cell r="I152">
            <v>30644</v>
          </cell>
          <cell r="J152">
            <v>43419</v>
          </cell>
          <cell r="K152">
            <v>23944</v>
          </cell>
          <cell r="L152">
            <v>64921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H153">
            <v>324305</v>
          </cell>
          <cell r="I153">
            <v>180494</v>
          </cell>
          <cell r="J153">
            <v>199020</v>
          </cell>
          <cell r="K153">
            <v>198436</v>
          </cell>
          <cell r="L153">
            <v>198314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H154">
            <v>107566</v>
          </cell>
          <cell r="I154">
            <v>182579</v>
          </cell>
          <cell r="J154">
            <v>341116</v>
          </cell>
          <cell r="K154">
            <v>327821</v>
          </cell>
          <cell r="L154">
            <v>358902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H156">
            <v>102483</v>
          </cell>
          <cell r="I156">
            <v>102931</v>
          </cell>
          <cell r="J156">
            <v>93127</v>
          </cell>
          <cell r="K156">
            <v>93219</v>
          </cell>
          <cell r="L156">
            <v>89210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H157">
            <v>46120</v>
          </cell>
          <cell r="I157">
            <v>41029</v>
          </cell>
          <cell r="J157">
            <v>39023</v>
          </cell>
          <cell r="K157">
            <v>36921</v>
          </cell>
          <cell r="L157">
            <v>52482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H158">
            <v>817286</v>
          </cell>
          <cell r="I158">
            <v>740654</v>
          </cell>
          <cell r="J158">
            <v>916144</v>
          </cell>
          <cell r="K158">
            <v>879693</v>
          </cell>
          <cell r="L158">
            <v>956150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</row>
        <row r="161">
          <cell r="H161">
            <v>370000</v>
          </cell>
          <cell r="I161">
            <v>180983</v>
          </cell>
          <cell r="J161">
            <v>201995</v>
          </cell>
          <cell r="K161">
            <v>290820</v>
          </cell>
          <cell r="L161">
            <v>295023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H162">
            <v>432901</v>
          </cell>
          <cell r="I162">
            <v>264120</v>
          </cell>
          <cell r="J162">
            <v>262419</v>
          </cell>
          <cell r="K162">
            <v>251367</v>
          </cell>
          <cell r="L162">
            <v>299567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H163">
            <v>802901</v>
          </cell>
          <cell r="I163">
            <v>445103</v>
          </cell>
          <cell r="J163">
            <v>464414</v>
          </cell>
          <cell r="K163">
            <v>542187</v>
          </cell>
          <cell r="L163">
            <v>594590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5">
          <cell r="H165">
            <v>1620187</v>
          </cell>
          <cell r="I165">
            <v>1185757</v>
          </cell>
          <cell r="J165">
            <v>1380558</v>
          </cell>
          <cell r="K165">
            <v>1421880</v>
          </cell>
          <cell r="L165">
            <v>1550740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70">
          <cell r="H170">
            <v>25030</v>
          </cell>
          <cell r="I170">
            <v>23910</v>
          </cell>
          <cell r="J170">
            <v>20100</v>
          </cell>
          <cell r="K170">
            <v>39924</v>
          </cell>
          <cell r="L170">
            <v>19321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H171">
            <v>102732</v>
          </cell>
          <cell r="I171">
            <v>102711</v>
          </cell>
          <cell r="J171">
            <v>102932</v>
          </cell>
          <cell r="K171">
            <v>102732</v>
          </cell>
          <cell r="L171">
            <v>102510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H173">
            <v>127762</v>
          </cell>
          <cell r="I173">
            <v>126621</v>
          </cell>
          <cell r="J173">
            <v>123032</v>
          </cell>
          <cell r="K173">
            <v>142656</v>
          </cell>
          <cell r="L173">
            <v>121831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5">
          <cell r="H175">
            <v>2543644.0700000003</v>
          </cell>
          <cell r="I175">
            <v>1784882.77</v>
          </cell>
          <cell r="J175">
            <v>1208938.58</v>
          </cell>
          <cell r="K175">
            <v>770644.47999999998</v>
          </cell>
          <cell r="L175">
            <v>427821.9</v>
          </cell>
          <cell r="M175">
            <v>142012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7">
          <cell r="H177">
            <v>2671406.0700000003</v>
          </cell>
          <cell r="I177">
            <v>1911503.77</v>
          </cell>
          <cell r="J177">
            <v>1331970.58</v>
          </cell>
          <cell r="K177">
            <v>913300.47999999998</v>
          </cell>
          <cell r="L177">
            <v>549652.9</v>
          </cell>
          <cell r="M177">
            <v>142012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84">
          <cell r="J184">
            <v>1999</v>
          </cell>
        </row>
        <row r="185">
          <cell r="J185">
            <v>142012</v>
          </cell>
        </row>
        <row r="197">
          <cell r="H197">
            <v>2543644.0700000003</v>
          </cell>
          <cell r="I197">
            <v>1784882.77</v>
          </cell>
          <cell r="J197">
            <v>1208938.58</v>
          </cell>
          <cell r="K197">
            <v>770644.47999999998</v>
          </cell>
          <cell r="L197">
            <v>427821.9</v>
          </cell>
          <cell r="M197">
            <v>142012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213"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21"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6"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5"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7"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</sheetData>
      <sheetData sheetId="22">
        <row r="24">
          <cell r="I24">
            <v>5</v>
          </cell>
        </row>
      </sheetData>
      <sheetData sheetId="23"/>
    </sheetDataSet>
  </externalBook>
</externalLink>
</file>

<file path=xl/tables/table1.xml><?xml version="1.0" encoding="utf-8"?>
<table xmlns="http://schemas.openxmlformats.org/spreadsheetml/2006/main" id="1" name="Lista1" displayName="Lista1" ref="B58:B70" totalsRowShown="0" headerRowDxfId="2" dataDxfId="1">
  <autoFilter ref="B58:B70"/>
  <tableColumns count="1">
    <tableColumn id="1" name="mes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 tint="4.9989318521683403E-2"/>
    <pageSetUpPr fitToPage="1"/>
  </sheetPr>
  <dimension ref="A1:BK427"/>
  <sheetViews>
    <sheetView showGridLines="0" showRowColHeaders="0" showZeros="0" showOutlineSymbols="0" topLeftCell="A7" zoomScaleNormal="100" workbookViewId="0">
      <pane xSplit="63" topLeftCell="BL1" activePane="topRight" state="frozen"/>
      <selection activeCell="B1" sqref="A1:B1048576"/>
      <selection pane="topRight" activeCell="K22" sqref="K22:L23"/>
    </sheetView>
  </sheetViews>
  <sheetFormatPr baseColWidth="10" defaultRowHeight="12.75" x14ac:dyDescent="0.2"/>
  <cols>
    <col min="1" max="1" width="11.42578125" style="50" hidden="1" customWidth="1"/>
    <col min="2" max="2" width="5.7109375" style="50" customWidth="1"/>
    <col min="3" max="4" width="2.28515625" style="50" customWidth="1"/>
    <col min="5" max="5" width="3.7109375" customWidth="1"/>
    <col min="6" max="6" width="25.7109375" customWidth="1"/>
    <col min="7" max="7" width="12.28515625" customWidth="1"/>
    <col min="8" max="8" width="12.7109375" customWidth="1"/>
    <col min="9" max="9" width="5.7109375" customWidth="1"/>
    <col min="10" max="10" width="20.28515625" customWidth="1"/>
    <col min="11" max="11" width="23.85546875" customWidth="1"/>
    <col min="12" max="12" width="3.7109375" customWidth="1"/>
    <col min="13" max="13" width="2.28515625" style="50" customWidth="1"/>
    <col min="14" max="14" width="3.7109375" style="50" customWidth="1"/>
    <col min="15" max="15" width="2.28515625" style="50" customWidth="1"/>
    <col min="16" max="16" width="5.140625" style="50" customWidth="1"/>
    <col min="17" max="17" width="30.7109375" style="50" customWidth="1"/>
    <col min="18" max="62" width="11.42578125" style="50"/>
  </cols>
  <sheetData>
    <row r="1" spans="1:63" s="50" customFormat="1" ht="35.1" customHeight="1" x14ac:dyDescent="0.2">
      <c r="A1" s="51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286"/>
    </row>
    <row r="2" spans="1:63" s="50" customFormat="1" ht="14.1" customHeight="1" thickBot="1" x14ac:dyDescent="0.25">
      <c r="A2" s="51"/>
      <c r="B2" s="267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286"/>
    </row>
    <row r="3" spans="1:63" ht="33" customHeight="1" thickTop="1" x14ac:dyDescent="0.2">
      <c r="A3" s="51"/>
      <c r="B3" s="267"/>
      <c r="C3" s="268"/>
      <c r="D3" s="269"/>
      <c r="E3" s="881" t="s">
        <v>367</v>
      </c>
      <c r="F3" s="882"/>
      <c r="G3" s="882"/>
      <c r="H3" s="882"/>
      <c r="I3" s="882"/>
      <c r="J3" s="882"/>
      <c r="K3" s="882"/>
      <c r="L3" s="883"/>
      <c r="M3" s="287"/>
      <c r="N3" s="287"/>
      <c r="O3" s="268"/>
      <c r="P3" s="268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105"/>
    </row>
    <row r="4" spans="1:63" ht="21.95" customHeight="1" thickBot="1" x14ac:dyDescent="0.25">
      <c r="A4" s="51"/>
      <c r="B4" s="267"/>
      <c r="C4" s="268"/>
      <c r="D4" s="270"/>
      <c r="E4" s="884" t="s">
        <v>372</v>
      </c>
      <c r="F4" s="885"/>
      <c r="G4" s="885"/>
      <c r="H4" s="885"/>
      <c r="I4" s="885"/>
      <c r="J4" s="885"/>
      <c r="K4" s="885"/>
      <c r="L4" s="886"/>
      <c r="M4" s="288"/>
      <c r="N4" s="268"/>
      <c r="O4" s="268"/>
      <c r="P4" s="268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105"/>
    </row>
    <row r="5" spans="1:63" ht="12.6" customHeight="1" thickTop="1" x14ac:dyDescent="0.2">
      <c r="A5" s="51"/>
      <c r="B5" s="267"/>
      <c r="C5" s="268"/>
      <c r="D5" s="270"/>
      <c r="E5" s="338"/>
      <c r="F5" s="339"/>
      <c r="G5" s="339"/>
      <c r="H5" s="339"/>
      <c r="I5" s="339"/>
      <c r="J5" s="339"/>
      <c r="K5" s="339"/>
      <c r="L5" s="340"/>
      <c r="M5" s="288"/>
      <c r="N5" s="268"/>
      <c r="O5" s="268"/>
      <c r="P5" s="268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105"/>
    </row>
    <row r="6" spans="1:63" ht="15" customHeight="1" x14ac:dyDescent="0.2">
      <c r="A6" s="51"/>
      <c r="B6" s="267"/>
      <c r="C6" s="268"/>
      <c r="D6" s="270"/>
      <c r="E6" s="896" t="s">
        <v>356</v>
      </c>
      <c r="F6" s="897"/>
      <c r="G6" s="897"/>
      <c r="H6" s="897"/>
      <c r="I6" s="897"/>
      <c r="J6" s="897"/>
      <c r="K6" s="897"/>
      <c r="L6" s="898"/>
      <c r="M6" s="288"/>
      <c r="N6" s="268"/>
      <c r="O6" s="268"/>
      <c r="P6" s="268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105"/>
    </row>
    <row r="7" spans="1:63" ht="15" customHeight="1" x14ac:dyDescent="0.2">
      <c r="A7" s="51"/>
      <c r="B7" s="267"/>
      <c r="C7" s="268"/>
      <c r="D7" s="270"/>
      <c r="E7" s="899" t="s">
        <v>288</v>
      </c>
      <c r="F7" s="900"/>
      <c r="G7" s="900"/>
      <c r="H7" s="900"/>
      <c r="I7" s="900"/>
      <c r="J7" s="900"/>
      <c r="K7" s="900"/>
      <c r="L7" s="901"/>
      <c r="M7" s="288"/>
      <c r="N7" s="268"/>
      <c r="O7" s="268"/>
      <c r="P7" s="268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105"/>
    </row>
    <row r="8" spans="1:63" s="48" customFormat="1" ht="35.1" customHeight="1" x14ac:dyDescent="0.2">
      <c r="A8" s="271"/>
      <c r="B8" s="272"/>
      <c r="C8" s="273"/>
      <c r="D8" s="274"/>
      <c r="E8" s="341"/>
      <c r="F8" s="342"/>
      <c r="G8" s="342"/>
      <c r="H8" s="342"/>
      <c r="I8" s="342"/>
      <c r="J8" s="342"/>
      <c r="K8" s="342"/>
      <c r="L8" s="343"/>
      <c r="M8" s="289"/>
      <c r="N8" s="273"/>
      <c r="O8" s="273"/>
      <c r="P8" s="273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107"/>
    </row>
    <row r="9" spans="1:63" ht="15" customHeight="1" x14ac:dyDescent="0.25">
      <c r="A9" s="51"/>
      <c r="B9" s="267"/>
      <c r="C9" s="268"/>
      <c r="D9" s="270"/>
      <c r="E9" s="893"/>
      <c r="F9" s="894"/>
      <c r="G9" s="894"/>
      <c r="H9" s="894"/>
      <c r="I9" s="894"/>
      <c r="J9" s="894"/>
      <c r="K9" s="894"/>
      <c r="L9" s="895"/>
      <c r="M9" s="288"/>
      <c r="N9" s="268"/>
      <c r="O9" s="268"/>
      <c r="P9" s="268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105"/>
    </row>
    <row r="10" spans="1:63" ht="15" customHeight="1" x14ac:dyDescent="0.2">
      <c r="A10" s="51"/>
      <c r="B10" s="267"/>
      <c r="C10" s="268"/>
      <c r="D10" s="270"/>
      <c r="E10" s="887" t="s">
        <v>295</v>
      </c>
      <c r="F10" s="888"/>
      <c r="G10" s="888"/>
      <c r="H10" s="888"/>
      <c r="I10" s="888"/>
      <c r="J10" s="888"/>
      <c r="K10" s="888"/>
      <c r="L10" s="889"/>
      <c r="M10" s="270"/>
      <c r="N10" s="268"/>
      <c r="O10" s="268"/>
      <c r="P10" s="268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105"/>
    </row>
    <row r="11" spans="1:63" s="48" customFormat="1" ht="2.1" customHeight="1" x14ac:dyDescent="0.2">
      <c r="A11" s="271"/>
      <c r="B11" s="272"/>
      <c r="C11" s="273"/>
      <c r="D11" s="274"/>
      <c r="E11" s="274"/>
      <c r="F11" s="273"/>
      <c r="G11" s="273"/>
      <c r="H11" s="273"/>
      <c r="I11" s="273"/>
      <c r="J11" s="274"/>
      <c r="K11" s="274"/>
      <c r="L11" s="274"/>
      <c r="M11" s="274"/>
      <c r="N11" s="273"/>
      <c r="O11" s="273"/>
      <c r="P11" s="273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107"/>
    </row>
    <row r="12" spans="1:63" ht="9.9499999999999993" customHeight="1" thickBot="1" x14ac:dyDescent="0.25">
      <c r="A12" s="51"/>
      <c r="B12" s="275"/>
      <c r="C12" s="276"/>
      <c r="D12" s="277"/>
      <c r="E12" s="344"/>
      <c r="F12" s="51"/>
      <c r="G12" s="51"/>
      <c r="H12" s="51"/>
      <c r="I12" s="51"/>
      <c r="J12" s="51"/>
      <c r="K12" s="277"/>
      <c r="L12" s="345"/>
      <c r="M12" s="277"/>
      <c r="N12" s="276"/>
      <c r="O12" s="276"/>
      <c r="P12" s="276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105"/>
    </row>
    <row r="13" spans="1:63" ht="18" customHeight="1" thickBot="1" x14ac:dyDescent="0.25">
      <c r="A13" s="51"/>
      <c r="B13" s="275"/>
      <c r="C13" s="276"/>
      <c r="D13" s="277"/>
      <c r="E13" s="110"/>
      <c r="F13" s="867" t="s">
        <v>296</v>
      </c>
      <c r="G13" s="867"/>
      <c r="H13" s="867"/>
      <c r="I13" s="867"/>
      <c r="J13" s="867"/>
      <c r="K13" s="867"/>
      <c r="L13" s="111"/>
      <c r="M13" s="277"/>
      <c r="N13" s="276"/>
      <c r="O13" s="276"/>
      <c r="P13" s="276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105"/>
    </row>
    <row r="14" spans="1:63" ht="15" customHeight="1" x14ac:dyDescent="0.25">
      <c r="A14" s="51"/>
      <c r="B14" s="275"/>
      <c r="C14" s="276"/>
      <c r="D14" s="277"/>
      <c r="E14" s="95"/>
      <c r="F14" s="99"/>
      <c r="G14" s="99"/>
      <c r="H14" s="115"/>
      <c r="I14" s="115"/>
      <c r="J14" s="115"/>
      <c r="K14" s="308"/>
      <c r="L14" s="309"/>
      <c r="M14" s="277"/>
      <c r="N14" s="276"/>
      <c r="O14" s="276"/>
      <c r="P14" s="276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105"/>
    </row>
    <row r="15" spans="1:63" s="48" customFormat="1" ht="12.75" customHeight="1" x14ac:dyDescent="0.25">
      <c r="A15" s="271"/>
      <c r="B15" s="272"/>
      <c r="C15" s="273"/>
      <c r="D15" s="274"/>
      <c r="E15" s="96"/>
      <c r="F15" s="114" t="s">
        <v>297</v>
      </c>
      <c r="G15" s="100"/>
      <c r="H15" s="906" t="s">
        <v>371</v>
      </c>
      <c r="I15" s="907"/>
      <c r="J15" s="310" t="s">
        <v>300</v>
      </c>
      <c r="K15" s="311"/>
      <c r="L15" s="312"/>
      <c r="M15" s="274"/>
      <c r="N15" s="273"/>
      <c r="O15" s="273"/>
      <c r="P15" s="273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107"/>
    </row>
    <row r="16" spans="1:63" ht="11.1" customHeight="1" x14ac:dyDescent="0.25">
      <c r="A16" s="51"/>
      <c r="B16" s="267"/>
      <c r="C16" s="268"/>
      <c r="D16" s="270"/>
      <c r="E16" s="97"/>
      <c r="F16" s="115"/>
      <c r="G16" s="99"/>
      <c r="H16" s="115"/>
      <c r="I16" s="115"/>
      <c r="J16" s="313"/>
      <c r="K16" s="313"/>
      <c r="L16" s="314"/>
      <c r="M16" s="270"/>
      <c r="N16" s="268"/>
      <c r="O16" s="268"/>
      <c r="P16" s="268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105"/>
    </row>
    <row r="17" spans="1:63" s="48" customFormat="1" ht="12.75" customHeight="1" x14ac:dyDescent="0.25">
      <c r="A17" s="271"/>
      <c r="B17" s="272"/>
      <c r="C17" s="278"/>
      <c r="D17" s="278"/>
      <c r="E17" s="98"/>
      <c r="F17" s="114" t="s">
        <v>298</v>
      </c>
      <c r="G17" s="100"/>
      <c r="H17" s="315">
        <f ca="1">G101+1</f>
        <v>2014</v>
      </c>
      <c r="I17" s="316"/>
      <c r="J17" s="310" t="s">
        <v>366</v>
      </c>
      <c r="K17" s="317"/>
      <c r="L17" s="318"/>
      <c r="M17" s="278"/>
      <c r="N17" s="278"/>
      <c r="O17" s="278"/>
      <c r="P17" s="278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107"/>
    </row>
    <row r="18" spans="1:63" ht="11.1" customHeight="1" x14ac:dyDescent="0.25">
      <c r="A18" s="51"/>
      <c r="B18" s="267"/>
      <c r="C18" s="278"/>
      <c r="D18" s="278"/>
      <c r="E18" s="98"/>
      <c r="F18" s="115"/>
      <c r="G18" s="99"/>
      <c r="H18" s="115"/>
      <c r="I18" s="115"/>
      <c r="J18" s="319"/>
      <c r="K18" s="320"/>
      <c r="L18" s="318"/>
      <c r="M18" s="278"/>
      <c r="N18" s="278"/>
      <c r="O18" s="278"/>
      <c r="P18" s="278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105"/>
    </row>
    <row r="19" spans="1:63" ht="12.75" customHeight="1" x14ac:dyDescent="0.25">
      <c r="A19" s="51"/>
      <c r="B19" s="267"/>
      <c r="C19" s="278"/>
      <c r="D19" s="278"/>
      <c r="E19" s="113"/>
      <c r="F19" s="114" t="s">
        <v>299</v>
      </c>
      <c r="G19" s="94"/>
      <c r="H19" s="315" t="s">
        <v>270</v>
      </c>
      <c r="I19" s="319"/>
      <c r="J19" s="310" t="s">
        <v>365</v>
      </c>
      <c r="K19" s="320"/>
      <c r="L19" s="321"/>
      <c r="M19" s="278"/>
      <c r="N19" s="278"/>
      <c r="O19" s="278"/>
      <c r="P19" s="278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105"/>
    </row>
    <row r="20" spans="1:63" ht="15" customHeight="1" x14ac:dyDescent="0.2">
      <c r="A20" s="51"/>
      <c r="B20" s="267"/>
      <c r="C20" s="278"/>
      <c r="D20" s="278"/>
      <c r="E20" s="113"/>
      <c r="F20" s="112"/>
      <c r="G20" s="112"/>
      <c r="H20" s="322"/>
      <c r="I20" s="322"/>
      <c r="J20" s="322"/>
      <c r="K20" s="322"/>
      <c r="L20" s="323"/>
      <c r="M20" s="278"/>
      <c r="N20" s="278"/>
      <c r="O20" s="278"/>
      <c r="P20" s="278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105"/>
    </row>
    <row r="21" spans="1:63" ht="7.5" customHeight="1" thickBot="1" x14ac:dyDescent="0.3">
      <c r="A21" s="51"/>
      <c r="B21" s="267"/>
      <c r="C21" s="278"/>
      <c r="D21" s="324"/>
      <c r="E21" s="325"/>
      <c r="F21" s="326"/>
      <c r="G21" s="327"/>
      <c r="H21" s="328"/>
      <c r="I21" s="328"/>
      <c r="J21" s="328"/>
      <c r="K21" s="329"/>
      <c r="L21" s="330"/>
      <c r="M21" s="292"/>
      <c r="N21" s="278"/>
      <c r="O21" s="278"/>
      <c r="P21" s="278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105"/>
    </row>
    <row r="22" spans="1:63" ht="11.25" customHeight="1" x14ac:dyDescent="0.25">
      <c r="A22" s="51"/>
      <c r="B22" s="267"/>
      <c r="C22" s="278"/>
      <c r="D22" s="324"/>
      <c r="E22" s="902" t="s">
        <v>301</v>
      </c>
      <c r="F22" s="903"/>
      <c r="G22" s="346"/>
      <c r="H22" s="328"/>
      <c r="I22" s="328"/>
      <c r="J22" s="347"/>
      <c r="K22" s="902" t="s">
        <v>302</v>
      </c>
      <c r="L22" s="903"/>
      <c r="M22" s="292"/>
      <c r="N22" s="278"/>
      <c r="O22" s="278"/>
      <c r="P22" s="278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105"/>
    </row>
    <row r="23" spans="1:63" ht="11.25" customHeight="1" thickBot="1" x14ac:dyDescent="0.3">
      <c r="A23" s="51"/>
      <c r="B23" s="267"/>
      <c r="C23" s="278"/>
      <c r="D23" s="324"/>
      <c r="E23" s="904"/>
      <c r="F23" s="905"/>
      <c r="G23" s="348"/>
      <c r="H23" s="349"/>
      <c r="I23" s="349"/>
      <c r="J23" s="350"/>
      <c r="K23" s="904"/>
      <c r="L23" s="905"/>
      <c r="M23" s="293"/>
      <c r="N23" s="278"/>
      <c r="O23" s="278"/>
      <c r="P23" s="278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105"/>
    </row>
    <row r="24" spans="1:63" s="57" customFormat="1" ht="12" customHeight="1" x14ac:dyDescent="0.2">
      <c r="A24" s="271"/>
      <c r="B24" s="272"/>
      <c r="C24" s="278"/>
      <c r="D24" s="324"/>
      <c r="E24" s="324"/>
      <c r="F24" s="331"/>
      <c r="G24" s="332"/>
      <c r="H24" s="333"/>
      <c r="I24" s="333"/>
      <c r="J24" s="333"/>
      <c r="K24" s="334"/>
      <c r="L24" s="324"/>
      <c r="M24" s="278"/>
      <c r="N24" s="278"/>
      <c r="O24" s="278"/>
      <c r="P24" s="278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98"/>
    </row>
    <row r="25" spans="1:63" s="57" customFormat="1" ht="7.5" customHeight="1" x14ac:dyDescent="0.2">
      <c r="A25" s="271"/>
      <c r="B25" s="272"/>
      <c r="C25" s="278"/>
      <c r="D25" s="324"/>
      <c r="E25" s="335"/>
      <c r="F25" s="336"/>
      <c r="G25" s="337"/>
      <c r="H25" s="324"/>
      <c r="I25" s="324"/>
      <c r="J25" s="324"/>
      <c r="K25" s="324"/>
      <c r="L25" s="324"/>
      <c r="M25" s="278"/>
      <c r="N25" s="278"/>
      <c r="O25" s="278"/>
      <c r="P25" s="278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98"/>
    </row>
    <row r="26" spans="1:63" s="50" customFormat="1" x14ac:dyDescent="0.2">
      <c r="A26" s="51"/>
      <c r="B26" s="267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286"/>
    </row>
    <row r="27" spans="1:63" s="50" customFormat="1" x14ac:dyDescent="0.2">
      <c r="A27" s="51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286"/>
    </row>
    <row r="28" spans="1:63" s="50" customFormat="1" x14ac:dyDescent="0.2">
      <c r="A28" s="51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286"/>
    </row>
    <row r="29" spans="1:63" s="50" customFormat="1" x14ac:dyDescent="0.2">
      <c r="A29" s="51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286"/>
    </row>
    <row r="30" spans="1:63" s="50" customFormat="1" x14ac:dyDescent="0.2">
      <c r="A30" s="51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286"/>
    </row>
    <row r="31" spans="1:63" s="50" customFormat="1" x14ac:dyDescent="0.2">
      <c r="A31" s="51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286"/>
    </row>
    <row r="32" spans="1:63" s="50" customFormat="1" x14ac:dyDescent="0.2">
      <c r="A32" s="51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286"/>
    </row>
    <row r="33" spans="1:63" s="50" customFormat="1" x14ac:dyDescent="0.2">
      <c r="A33" s="51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286"/>
    </row>
    <row r="34" spans="1:63" s="50" customFormat="1" x14ac:dyDescent="0.2">
      <c r="A34" s="51"/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286"/>
    </row>
    <row r="35" spans="1:63" s="50" customFormat="1" x14ac:dyDescent="0.2">
      <c r="A35" s="51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286"/>
    </row>
    <row r="36" spans="1:63" s="50" customFormat="1" x14ac:dyDescent="0.2">
      <c r="A36" s="51"/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286"/>
    </row>
    <row r="37" spans="1:63" s="50" customFormat="1" x14ac:dyDescent="0.2">
      <c r="A37" s="51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286"/>
    </row>
    <row r="38" spans="1:63" s="50" customFormat="1" x14ac:dyDescent="0.2">
      <c r="A38" s="51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286"/>
    </row>
    <row r="39" spans="1:63" s="50" customFormat="1" x14ac:dyDescent="0.2">
      <c r="A39" s="51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286"/>
    </row>
    <row r="40" spans="1:63" s="50" customFormat="1" x14ac:dyDescent="0.2">
      <c r="A40" s="51"/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286"/>
    </row>
    <row r="41" spans="1:63" s="50" customFormat="1" x14ac:dyDescent="0.2">
      <c r="A41" s="51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286"/>
    </row>
    <row r="42" spans="1:63" s="50" customFormat="1" x14ac:dyDescent="0.2">
      <c r="A42" s="51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286"/>
    </row>
    <row r="43" spans="1:63" s="50" customFormat="1" x14ac:dyDescent="0.2">
      <c r="A43" s="51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286"/>
    </row>
    <row r="44" spans="1:63" s="50" customFormat="1" x14ac:dyDescent="0.2">
      <c r="A44" s="51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286"/>
    </row>
    <row r="45" spans="1:63" s="50" customFormat="1" x14ac:dyDescent="0.2">
      <c r="A45" s="51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286"/>
    </row>
    <row r="46" spans="1:63" s="50" customFormat="1" x14ac:dyDescent="0.2">
      <c r="A46" s="51"/>
      <c r="B46" s="279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286"/>
    </row>
    <row r="47" spans="1:63" s="50" customFormat="1" x14ac:dyDescent="0.2">
      <c r="A47" s="51"/>
      <c r="B47" s="279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286"/>
    </row>
    <row r="48" spans="1:63" s="50" customFormat="1" x14ac:dyDescent="0.2">
      <c r="A48" s="51"/>
      <c r="B48" s="279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286"/>
    </row>
    <row r="49" spans="1:63" s="50" customFormat="1" x14ac:dyDescent="0.2">
      <c r="A49" s="51"/>
      <c r="B49" s="279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286"/>
    </row>
    <row r="50" spans="1:63" s="50" customFormat="1" x14ac:dyDescent="0.2">
      <c r="A50" s="51"/>
      <c r="B50" s="279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286"/>
    </row>
    <row r="51" spans="1:63" s="50" customFormat="1" x14ac:dyDescent="0.2">
      <c r="A51" s="51"/>
      <c r="B51" s="279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286"/>
    </row>
    <row r="52" spans="1:63" s="50" customFormat="1" x14ac:dyDescent="0.2">
      <c r="A52" s="51"/>
      <c r="B52" s="279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286"/>
    </row>
    <row r="53" spans="1:63" s="50" customFormat="1" x14ac:dyDescent="0.2">
      <c r="A53" s="51"/>
      <c r="B53" s="279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286"/>
    </row>
    <row r="54" spans="1:63" s="50" customFormat="1" x14ac:dyDescent="0.2">
      <c r="A54" s="51"/>
      <c r="B54" s="279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286"/>
    </row>
    <row r="55" spans="1:63" s="50" customFormat="1" x14ac:dyDescent="0.2">
      <c r="A55" s="51"/>
      <c r="B55" s="279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286"/>
    </row>
    <row r="56" spans="1:63" s="50" customFormat="1" x14ac:dyDescent="0.2">
      <c r="A56" s="51"/>
      <c r="B56" s="279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286"/>
    </row>
    <row r="57" spans="1:63" s="50" customFormat="1" x14ac:dyDescent="0.2">
      <c r="A57" s="51"/>
      <c r="B57" s="279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286"/>
    </row>
    <row r="58" spans="1:63" s="50" customFormat="1" x14ac:dyDescent="0.2">
      <c r="A58" s="51"/>
      <c r="B58" s="279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286"/>
    </row>
    <row r="59" spans="1:63" s="50" customFormat="1" x14ac:dyDescent="0.2">
      <c r="A59" s="51"/>
      <c r="B59" s="279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286"/>
    </row>
    <row r="60" spans="1:63" s="50" customFormat="1" x14ac:dyDescent="0.2">
      <c r="A60" s="51"/>
      <c r="B60" s="279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286"/>
    </row>
    <row r="61" spans="1:63" s="50" customFormat="1" x14ac:dyDescent="0.2">
      <c r="A61" s="51"/>
      <c r="B61" s="279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286"/>
    </row>
    <row r="62" spans="1:63" s="50" customFormat="1" x14ac:dyDescent="0.2">
      <c r="A62" s="51"/>
      <c r="B62" s="279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286"/>
    </row>
    <row r="63" spans="1:63" s="50" customFormat="1" x14ac:dyDescent="0.2">
      <c r="A63" s="51"/>
      <c r="B63" s="279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286"/>
    </row>
    <row r="64" spans="1:63" s="50" customFormat="1" x14ac:dyDescent="0.2">
      <c r="A64" s="51"/>
      <c r="B64" s="279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286"/>
    </row>
    <row r="65" spans="1:63" s="50" customFormat="1" x14ac:dyDescent="0.2">
      <c r="A65" s="51"/>
      <c r="B65" s="279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286"/>
    </row>
    <row r="66" spans="1:63" s="50" customFormat="1" x14ac:dyDescent="0.2">
      <c r="A66" s="51"/>
      <c r="B66" s="279"/>
      <c r="C66" s="280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286"/>
    </row>
    <row r="67" spans="1:63" s="50" customFormat="1" x14ac:dyDescent="0.2">
      <c r="A67" s="51"/>
      <c r="B67" s="279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286"/>
    </row>
    <row r="68" spans="1:63" s="50" customFormat="1" x14ac:dyDescent="0.2">
      <c r="A68" s="51"/>
      <c r="B68" s="279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286"/>
    </row>
    <row r="69" spans="1:63" s="50" customFormat="1" x14ac:dyDescent="0.2">
      <c r="A69" s="51"/>
      <c r="B69" s="279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286"/>
    </row>
    <row r="70" spans="1:63" s="50" customFormat="1" x14ac:dyDescent="0.2">
      <c r="A70" s="51"/>
      <c r="B70" s="279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286"/>
    </row>
    <row r="71" spans="1:63" s="50" customFormat="1" x14ac:dyDescent="0.2">
      <c r="A71" s="51"/>
      <c r="B71" s="279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286"/>
    </row>
    <row r="72" spans="1:63" s="50" customFormat="1" x14ac:dyDescent="0.2">
      <c r="A72" s="51"/>
      <c r="B72" s="279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286"/>
    </row>
    <row r="73" spans="1:63" s="50" customFormat="1" x14ac:dyDescent="0.2">
      <c r="A73" s="51"/>
      <c r="B73" s="279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286"/>
    </row>
    <row r="74" spans="1:63" s="50" customFormat="1" x14ac:dyDescent="0.2">
      <c r="A74" s="51"/>
      <c r="B74" s="279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286"/>
    </row>
    <row r="75" spans="1:63" s="50" customFormat="1" x14ac:dyDescent="0.2">
      <c r="A75" s="51"/>
      <c r="B75" s="279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286"/>
    </row>
    <row r="76" spans="1:63" s="50" customFormat="1" x14ac:dyDescent="0.2">
      <c r="A76" s="51"/>
      <c r="B76" s="279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286"/>
    </row>
    <row r="77" spans="1:63" s="50" customFormat="1" x14ac:dyDescent="0.2">
      <c r="A77" s="51"/>
      <c r="B77" s="279"/>
      <c r="C77" s="280"/>
      <c r="D77" s="280"/>
      <c r="E77" s="280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286"/>
    </row>
    <row r="78" spans="1:63" s="50" customFormat="1" x14ac:dyDescent="0.2">
      <c r="A78" s="51"/>
      <c r="B78" s="279"/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286"/>
    </row>
    <row r="79" spans="1:63" s="50" customFormat="1" x14ac:dyDescent="0.2">
      <c r="A79" s="51"/>
      <c r="B79" s="279"/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286"/>
    </row>
    <row r="80" spans="1:63" s="50" customFormat="1" x14ac:dyDescent="0.2">
      <c r="A80" s="51"/>
      <c r="B80" s="279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286"/>
    </row>
    <row r="81" spans="1:63" s="50" customFormat="1" x14ac:dyDescent="0.2">
      <c r="A81" s="51"/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286"/>
    </row>
    <row r="82" spans="1:63" s="50" customFormat="1" x14ac:dyDescent="0.2">
      <c r="A82" s="51"/>
      <c r="B82" s="279"/>
      <c r="C82" s="280"/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286"/>
    </row>
    <row r="83" spans="1:63" s="50" customFormat="1" x14ac:dyDescent="0.2">
      <c r="A83" s="51"/>
      <c r="B83" s="279"/>
      <c r="C83" s="280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286"/>
    </row>
    <row r="84" spans="1:63" s="50" customFormat="1" x14ac:dyDescent="0.2">
      <c r="A84" s="51"/>
      <c r="B84" s="279"/>
      <c r="C84" s="280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286"/>
    </row>
    <row r="85" spans="1:63" s="50" customFormat="1" x14ac:dyDescent="0.2">
      <c r="A85" s="51"/>
      <c r="B85" s="279"/>
      <c r="C85" s="280"/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0"/>
      <c r="O85" s="280"/>
      <c r="P85" s="280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286"/>
    </row>
    <row r="86" spans="1:63" s="50" customFormat="1" x14ac:dyDescent="0.2">
      <c r="A86" s="51"/>
      <c r="B86" s="279"/>
      <c r="C86" s="280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286"/>
    </row>
    <row r="87" spans="1:63" s="50" customFormat="1" x14ac:dyDescent="0.2">
      <c r="A87" s="51"/>
      <c r="B87" s="279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286"/>
    </row>
    <row r="88" spans="1:63" s="50" customFormat="1" x14ac:dyDescent="0.2">
      <c r="A88" s="51"/>
      <c r="B88" s="279"/>
      <c r="C88" s="280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286"/>
    </row>
    <row r="89" spans="1:63" s="50" customFormat="1" x14ac:dyDescent="0.2">
      <c r="A89" s="51"/>
      <c r="B89" s="279"/>
      <c r="C89" s="280"/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286"/>
    </row>
    <row r="90" spans="1:63" s="50" customFormat="1" x14ac:dyDescent="0.2">
      <c r="A90" s="51"/>
      <c r="B90" s="279"/>
      <c r="C90" s="280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286"/>
    </row>
    <row r="91" spans="1:63" s="50" customFormat="1" x14ac:dyDescent="0.2">
      <c r="A91" s="51"/>
      <c r="B91" s="279"/>
      <c r="C91" s="280"/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286"/>
    </row>
    <row r="92" spans="1:63" s="50" customFormat="1" x14ac:dyDescent="0.2">
      <c r="A92" s="51"/>
      <c r="B92" s="279"/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286"/>
    </row>
    <row r="93" spans="1:63" s="50" customFormat="1" x14ac:dyDescent="0.2">
      <c r="A93" s="51"/>
      <c r="B93" s="279"/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286"/>
    </row>
    <row r="94" spans="1:63" s="50" customFormat="1" x14ac:dyDescent="0.2">
      <c r="A94" s="51"/>
      <c r="B94" s="279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286"/>
    </row>
    <row r="95" spans="1:63" s="50" customFormat="1" x14ac:dyDescent="0.2">
      <c r="A95" s="51"/>
      <c r="B95" s="279"/>
      <c r="C95" s="280"/>
      <c r="D95" s="280"/>
      <c r="E95" s="280"/>
      <c r="F95" s="280"/>
      <c r="G95" s="280"/>
      <c r="H95" s="280"/>
      <c r="I95" s="280"/>
      <c r="J95" s="280"/>
      <c r="K95" s="280"/>
      <c r="L95" s="280"/>
      <c r="M95" s="280"/>
      <c r="N95" s="280"/>
      <c r="O95" s="280"/>
      <c r="P95" s="280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286"/>
    </row>
    <row r="96" spans="1:63" s="50" customFormat="1" x14ac:dyDescent="0.2">
      <c r="A96" s="51"/>
      <c r="B96" s="279"/>
      <c r="C96" s="280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286"/>
    </row>
    <row r="97" spans="1:63" s="50" customFormat="1" x14ac:dyDescent="0.2">
      <c r="A97" s="51"/>
      <c r="B97" s="279"/>
      <c r="C97" s="280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286"/>
    </row>
    <row r="98" spans="1:63" s="50" customFormat="1" x14ac:dyDescent="0.2">
      <c r="A98" s="51"/>
      <c r="B98" s="279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286"/>
    </row>
    <row r="99" spans="1:63" s="50" customFormat="1" x14ac:dyDescent="0.2">
      <c r="A99" s="51"/>
      <c r="B99" s="279"/>
      <c r="C99" s="280"/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286"/>
    </row>
    <row r="100" spans="1:63" s="50" customFormat="1" x14ac:dyDescent="0.2">
      <c r="A100" s="51"/>
      <c r="B100" s="279"/>
      <c r="C100" s="280"/>
      <c r="D100" s="280"/>
      <c r="E100" s="280"/>
      <c r="F100" s="280"/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286"/>
    </row>
    <row r="101" spans="1:63" s="50" customFormat="1" ht="16.5" hidden="1" x14ac:dyDescent="0.3">
      <c r="A101" s="51"/>
      <c r="B101" s="279"/>
      <c r="C101" s="280"/>
      <c r="D101" s="280"/>
      <c r="E101" s="280"/>
      <c r="F101" s="865">
        <f ca="1">TODAY()</f>
        <v>41604</v>
      </c>
      <c r="G101" s="710">
        <f ca="1">YEAR(F101)</f>
        <v>2013</v>
      </c>
      <c r="H101" s="280"/>
      <c r="I101" s="280"/>
      <c r="J101" s="280"/>
      <c r="K101" s="280"/>
      <c r="L101" s="280"/>
      <c r="M101" s="280"/>
      <c r="N101" s="280"/>
      <c r="O101" s="280"/>
      <c r="P101" s="280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286"/>
    </row>
    <row r="102" spans="1:63" s="50" customFormat="1" x14ac:dyDescent="0.2">
      <c r="A102" s="51"/>
      <c r="B102" s="279"/>
      <c r="C102" s="280"/>
      <c r="D102" s="280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286"/>
    </row>
    <row r="103" spans="1:63" s="50" customFormat="1" x14ac:dyDescent="0.2">
      <c r="A103" s="51"/>
      <c r="B103" s="279"/>
      <c r="C103" s="280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286"/>
    </row>
    <row r="104" spans="1:63" s="50" customFormat="1" x14ac:dyDescent="0.2">
      <c r="A104" s="51"/>
      <c r="B104" s="279"/>
      <c r="C104" s="280"/>
      <c r="D104" s="280"/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286"/>
    </row>
    <row r="105" spans="1:63" s="50" customFormat="1" x14ac:dyDescent="0.2">
      <c r="A105" s="51"/>
      <c r="B105" s="279"/>
      <c r="C105" s="280"/>
      <c r="D105" s="280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  <c r="O105" s="280"/>
      <c r="P105" s="280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286"/>
    </row>
    <row r="106" spans="1:63" s="50" customFormat="1" x14ac:dyDescent="0.2">
      <c r="A106" s="51"/>
      <c r="B106" s="279"/>
      <c r="C106" s="280"/>
      <c r="D106" s="280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286"/>
    </row>
    <row r="107" spans="1:63" s="50" customFormat="1" x14ac:dyDescent="0.2">
      <c r="A107" s="51"/>
      <c r="B107" s="279"/>
      <c r="C107" s="280"/>
      <c r="D107" s="280"/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286"/>
    </row>
    <row r="108" spans="1:63" s="50" customFormat="1" x14ac:dyDescent="0.2">
      <c r="A108" s="51"/>
      <c r="B108" s="279"/>
      <c r="C108" s="280"/>
      <c r="D108" s="280"/>
      <c r="E108" s="280"/>
      <c r="F108" s="280"/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286"/>
    </row>
    <row r="109" spans="1:63" s="50" customFormat="1" x14ac:dyDescent="0.2">
      <c r="A109" s="51"/>
      <c r="B109" s="279"/>
      <c r="C109" s="280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286"/>
    </row>
    <row r="110" spans="1:63" s="50" customFormat="1" x14ac:dyDescent="0.2">
      <c r="A110" s="51"/>
      <c r="B110" s="279"/>
      <c r="C110" s="280"/>
      <c r="D110" s="280"/>
      <c r="E110" s="280"/>
      <c r="F110" s="280"/>
      <c r="G110" s="280"/>
      <c r="H110" s="280"/>
      <c r="I110" s="280"/>
      <c r="J110" s="280"/>
      <c r="K110" s="280"/>
      <c r="L110" s="280"/>
      <c r="M110" s="280"/>
      <c r="N110" s="280"/>
      <c r="O110" s="280"/>
      <c r="P110" s="280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286"/>
    </row>
    <row r="111" spans="1:63" s="50" customFormat="1" x14ac:dyDescent="0.2">
      <c r="A111" s="51"/>
      <c r="B111" s="279"/>
      <c r="C111" s="280"/>
      <c r="D111" s="280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286"/>
    </row>
    <row r="112" spans="1:63" s="50" customFormat="1" x14ac:dyDescent="0.2">
      <c r="A112" s="51"/>
      <c r="B112" s="279"/>
      <c r="C112" s="280"/>
      <c r="D112" s="280"/>
      <c r="E112" s="280"/>
      <c r="F112" s="280"/>
      <c r="G112" s="280"/>
      <c r="H112" s="280"/>
      <c r="I112" s="280"/>
      <c r="J112" s="280"/>
      <c r="K112" s="280"/>
      <c r="L112" s="280"/>
      <c r="M112" s="280"/>
      <c r="N112" s="280"/>
      <c r="O112" s="280"/>
      <c r="P112" s="280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286"/>
    </row>
    <row r="113" spans="1:63" s="50" customFormat="1" x14ac:dyDescent="0.2">
      <c r="A113" s="51"/>
      <c r="B113" s="279"/>
      <c r="C113" s="280"/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286"/>
    </row>
    <row r="114" spans="1:63" s="50" customFormat="1" x14ac:dyDescent="0.2">
      <c r="A114" s="51"/>
      <c r="B114" s="279"/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286"/>
    </row>
    <row r="115" spans="1:63" s="50" customFormat="1" x14ac:dyDescent="0.2">
      <c r="A115" s="51"/>
      <c r="B115" s="279"/>
      <c r="C115" s="280"/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286"/>
    </row>
    <row r="116" spans="1:63" s="50" customFormat="1" x14ac:dyDescent="0.2">
      <c r="A116" s="51"/>
      <c r="B116" s="279"/>
      <c r="C116" s="280"/>
      <c r="D116" s="280"/>
      <c r="E116" s="280"/>
      <c r="F116" s="280"/>
      <c r="G116" s="280"/>
      <c r="H116" s="280"/>
      <c r="I116" s="280"/>
      <c r="J116" s="280"/>
      <c r="K116" s="280"/>
      <c r="L116" s="280"/>
      <c r="M116" s="280"/>
      <c r="N116" s="280"/>
      <c r="O116" s="280"/>
      <c r="P116" s="280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286"/>
    </row>
    <row r="117" spans="1:63" s="50" customFormat="1" x14ac:dyDescent="0.2">
      <c r="A117" s="51"/>
      <c r="B117" s="279"/>
      <c r="C117" s="280"/>
      <c r="D117" s="280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  <c r="O117" s="280"/>
      <c r="P117" s="280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286"/>
    </row>
    <row r="118" spans="1:63" s="50" customFormat="1" x14ac:dyDescent="0.2">
      <c r="A118" s="51"/>
      <c r="B118" s="279"/>
      <c r="C118" s="280"/>
      <c r="D118" s="280"/>
      <c r="E118" s="280"/>
      <c r="F118" s="280"/>
      <c r="G118" s="280"/>
      <c r="H118" s="280"/>
      <c r="I118" s="280"/>
      <c r="J118" s="280"/>
      <c r="K118" s="280"/>
      <c r="L118" s="280"/>
      <c r="M118" s="280"/>
      <c r="N118" s="280"/>
      <c r="O118" s="280"/>
      <c r="P118" s="280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286"/>
    </row>
    <row r="119" spans="1:63" s="50" customFormat="1" x14ac:dyDescent="0.2">
      <c r="A119" s="51"/>
      <c r="B119" s="279"/>
      <c r="C119" s="280"/>
      <c r="D119" s="280"/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0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286"/>
    </row>
    <row r="120" spans="1:63" s="50" customFormat="1" x14ac:dyDescent="0.2">
      <c r="A120" s="51"/>
      <c r="B120" s="279"/>
      <c r="C120" s="280"/>
      <c r="D120" s="280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  <c r="O120" s="280"/>
      <c r="P120" s="280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286"/>
    </row>
    <row r="121" spans="1:63" s="50" customFormat="1" x14ac:dyDescent="0.2">
      <c r="A121" s="51"/>
      <c r="B121" s="279"/>
      <c r="C121" s="280"/>
      <c r="D121" s="280"/>
      <c r="E121" s="280"/>
      <c r="F121" s="280"/>
      <c r="G121" s="280"/>
      <c r="H121" s="280"/>
      <c r="I121" s="280"/>
      <c r="J121" s="280"/>
      <c r="K121" s="280"/>
      <c r="L121" s="280"/>
      <c r="M121" s="280"/>
      <c r="N121" s="280"/>
      <c r="O121" s="280"/>
      <c r="P121" s="280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286"/>
    </row>
    <row r="122" spans="1:63" s="50" customFormat="1" x14ac:dyDescent="0.2">
      <c r="A122" s="51"/>
      <c r="B122" s="279"/>
      <c r="C122" s="280"/>
      <c r="D122" s="280"/>
      <c r="E122" s="280"/>
      <c r="F122" s="280"/>
      <c r="G122" s="280"/>
      <c r="H122" s="280"/>
      <c r="I122" s="280"/>
      <c r="J122" s="280"/>
      <c r="K122" s="280"/>
      <c r="L122" s="280"/>
      <c r="M122" s="280"/>
      <c r="N122" s="280"/>
      <c r="O122" s="280"/>
      <c r="P122" s="280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286"/>
    </row>
    <row r="123" spans="1:63" s="50" customFormat="1" x14ac:dyDescent="0.2">
      <c r="A123" s="51"/>
      <c r="B123" s="279"/>
      <c r="C123" s="280"/>
      <c r="D123" s="280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  <c r="O123" s="280"/>
      <c r="P123" s="280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286"/>
    </row>
    <row r="124" spans="1:63" s="50" customFormat="1" x14ac:dyDescent="0.2">
      <c r="A124" s="51"/>
      <c r="B124" s="279"/>
      <c r="C124" s="280"/>
      <c r="D124" s="280"/>
      <c r="E124" s="280"/>
      <c r="F124" s="280"/>
      <c r="G124" s="280"/>
      <c r="H124" s="280"/>
      <c r="I124" s="280"/>
      <c r="J124" s="280"/>
      <c r="K124" s="280"/>
      <c r="L124" s="280"/>
      <c r="M124" s="280"/>
      <c r="N124" s="280"/>
      <c r="O124" s="280"/>
      <c r="P124" s="280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286"/>
    </row>
    <row r="125" spans="1:63" s="50" customFormat="1" x14ac:dyDescent="0.2">
      <c r="A125" s="51"/>
      <c r="B125" s="279"/>
      <c r="C125" s="280"/>
      <c r="D125" s="280"/>
      <c r="E125" s="280"/>
      <c r="F125" s="280"/>
      <c r="G125" s="280"/>
      <c r="H125" s="280"/>
      <c r="I125" s="280"/>
      <c r="J125" s="280"/>
      <c r="K125" s="280"/>
      <c r="L125" s="280"/>
      <c r="M125" s="280"/>
      <c r="N125" s="280"/>
      <c r="O125" s="280"/>
      <c r="P125" s="280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286"/>
    </row>
    <row r="126" spans="1:63" s="50" customFormat="1" x14ac:dyDescent="0.2">
      <c r="A126" s="51"/>
      <c r="B126" s="279"/>
      <c r="C126" s="280"/>
      <c r="D126" s="280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  <c r="O126" s="280"/>
      <c r="P126" s="280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286"/>
    </row>
    <row r="127" spans="1:63" s="50" customFormat="1" x14ac:dyDescent="0.2">
      <c r="A127" s="51"/>
      <c r="B127" s="279"/>
      <c r="C127" s="280"/>
      <c r="D127" s="280"/>
      <c r="E127" s="280"/>
      <c r="F127" s="280"/>
      <c r="G127" s="280"/>
      <c r="H127" s="280"/>
      <c r="I127" s="280"/>
      <c r="J127" s="280"/>
      <c r="K127" s="280"/>
      <c r="L127" s="280"/>
      <c r="M127" s="280"/>
      <c r="N127" s="280"/>
      <c r="O127" s="280"/>
      <c r="P127" s="280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286"/>
    </row>
    <row r="128" spans="1:63" s="50" customFormat="1" x14ac:dyDescent="0.2">
      <c r="A128" s="51"/>
      <c r="B128" s="279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  <c r="O128" s="280"/>
      <c r="P128" s="280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286"/>
    </row>
    <row r="129" spans="1:63" s="50" customFormat="1" x14ac:dyDescent="0.2">
      <c r="A129" s="51"/>
      <c r="B129" s="279"/>
      <c r="C129" s="280"/>
      <c r="D129" s="280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286"/>
    </row>
    <row r="130" spans="1:63" s="50" customFormat="1" x14ac:dyDescent="0.2">
      <c r="A130" s="51"/>
      <c r="B130" s="279"/>
      <c r="C130" s="280"/>
      <c r="D130" s="280"/>
      <c r="E130" s="280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286"/>
    </row>
    <row r="131" spans="1:63" s="50" customFormat="1" x14ac:dyDescent="0.2">
      <c r="A131" s="51"/>
      <c r="B131" s="279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  <c r="O131" s="280"/>
      <c r="P131" s="280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286"/>
    </row>
    <row r="132" spans="1:63" s="50" customFormat="1" x14ac:dyDescent="0.2">
      <c r="A132" s="51"/>
      <c r="B132" s="279"/>
      <c r="C132" s="280"/>
      <c r="D132" s="280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  <c r="O132" s="280"/>
      <c r="P132" s="280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286"/>
    </row>
    <row r="133" spans="1:63" s="50" customFormat="1" x14ac:dyDescent="0.2">
      <c r="A133" s="51"/>
      <c r="B133" s="279"/>
      <c r="C133" s="280"/>
      <c r="D133" s="280"/>
      <c r="E133" s="280"/>
      <c r="F133" s="280"/>
      <c r="G133" s="280"/>
      <c r="H133" s="280"/>
      <c r="I133" s="280"/>
      <c r="J133" s="280"/>
      <c r="K133" s="280"/>
      <c r="L133" s="280"/>
      <c r="M133" s="280"/>
      <c r="N133" s="280"/>
      <c r="O133" s="280"/>
      <c r="P133" s="280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286"/>
    </row>
    <row r="134" spans="1:63" s="50" customFormat="1" x14ac:dyDescent="0.2">
      <c r="A134" s="51"/>
      <c r="B134" s="279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286"/>
    </row>
    <row r="135" spans="1:63" s="50" customFormat="1" x14ac:dyDescent="0.2">
      <c r="A135" s="51"/>
      <c r="B135" s="279"/>
      <c r="C135" s="280"/>
      <c r="D135" s="280"/>
      <c r="E135" s="280"/>
      <c r="F135" s="280"/>
      <c r="G135" s="280"/>
      <c r="H135" s="280"/>
      <c r="I135" s="280"/>
      <c r="J135" s="280"/>
      <c r="K135" s="280"/>
      <c r="L135" s="280"/>
      <c r="M135" s="280"/>
      <c r="N135" s="280"/>
      <c r="O135" s="280"/>
      <c r="P135" s="280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286"/>
    </row>
    <row r="136" spans="1:63" s="50" customFormat="1" x14ac:dyDescent="0.2">
      <c r="A136" s="51"/>
      <c r="B136" s="279"/>
      <c r="C136" s="280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286"/>
    </row>
    <row r="137" spans="1:63" s="50" customFormat="1" x14ac:dyDescent="0.2">
      <c r="A137" s="51"/>
      <c r="B137" s="279"/>
      <c r="C137" s="280"/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286"/>
    </row>
    <row r="138" spans="1:63" s="50" customFormat="1" x14ac:dyDescent="0.2">
      <c r="A138" s="51"/>
      <c r="B138" s="279"/>
      <c r="C138" s="280"/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286"/>
    </row>
    <row r="139" spans="1:63" s="50" customFormat="1" x14ac:dyDescent="0.2">
      <c r="A139" s="51"/>
      <c r="B139" s="279"/>
      <c r="C139" s="280"/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286"/>
    </row>
    <row r="140" spans="1:63" s="50" customFormat="1" x14ac:dyDescent="0.2">
      <c r="A140" s="51"/>
      <c r="B140" s="279"/>
      <c r="C140" s="280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  <c r="O140" s="280"/>
      <c r="P140" s="280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286"/>
    </row>
    <row r="141" spans="1:63" s="50" customFormat="1" x14ac:dyDescent="0.2">
      <c r="A141" s="51"/>
      <c r="B141" s="279"/>
      <c r="C141" s="280"/>
      <c r="D141" s="280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  <c r="O141" s="280"/>
      <c r="P141" s="280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286"/>
    </row>
    <row r="142" spans="1:63" s="50" customFormat="1" x14ac:dyDescent="0.2">
      <c r="A142" s="51"/>
      <c r="B142" s="279"/>
      <c r="C142" s="280"/>
      <c r="D142" s="280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286"/>
    </row>
    <row r="143" spans="1:63" s="50" customFormat="1" x14ac:dyDescent="0.2">
      <c r="A143" s="51"/>
      <c r="B143" s="279"/>
      <c r="C143" s="280"/>
      <c r="D143" s="280"/>
      <c r="E143" s="280"/>
      <c r="F143" s="280"/>
      <c r="G143" s="280"/>
      <c r="H143" s="280"/>
      <c r="I143" s="280"/>
      <c r="J143" s="280"/>
      <c r="K143" s="280"/>
      <c r="L143" s="280"/>
      <c r="M143" s="280"/>
      <c r="N143" s="280"/>
      <c r="O143" s="280"/>
      <c r="P143" s="280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286"/>
    </row>
    <row r="144" spans="1:63" s="50" customFormat="1" x14ac:dyDescent="0.2">
      <c r="A144" s="51"/>
      <c r="B144" s="279"/>
      <c r="C144" s="280"/>
      <c r="D144" s="280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  <c r="O144" s="280"/>
      <c r="P144" s="280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286"/>
    </row>
    <row r="145" spans="1:63" s="50" customFormat="1" x14ac:dyDescent="0.2">
      <c r="A145" s="51"/>
      <c r="B145" s="279"/>
      <c r="C145" s="280"/>
      <c r="D145" s="280"/>
      <c r="E145" s="280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286"/>
    </row>
    <row r="146" spans="1:63" s="50" customFormat="1" x14ac:dyDescent="0.2">
      <c r="A146" s="51"/>
      <c r="B146" s="279"/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286"/>
    </row>
    <row r="147" spans="1:63" s="50" customFormat="1" x14ac:dyDescent="0.2">
      <c r="A147" s="51"/>
      <c r="B147" s="279"/>
      <c r="C147" s="280"/>
      <c r="D147" s="280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  <c r="O147" s="280"/>
      <c r="P147" s="280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286"/>
    </row>
    <row r="148" spans="1:63" s="50" customFormat="1" x14ac:dyDescent="0.2">
      <c r="A148" s="51"/>
      <c r="B148" s="279"/>
      <c r="C148" s="280"/>
      <c r="D148" s="280"/>
      <c r="E148" s="280"/>
      <c r="F148" s="280"/>
      <c r="G148" s="280"/>
      <c r="H148" s="280"/>
      <c r="I148" s="280"/>
      <c r="J148" s="280"/>
      <c r="K148" s="280"/>
      <c r="L148" s="280"/>
      <c r="M148" s="280"/>
      <c r="N148" s="280"/>
      <c r="O148" s="280"/>
      <c r="P148" s="280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286"/>
    </row>
    <row r="149" spans="1:63" s="50" customFormat="1" x14ac:dyDescent="0.2">
      <c r="A149" s="51"/>
      <c r="B149" s="279"/>
      <c r="C149" s="280"/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0"/>
      <c r="O149" s="280"/>
      <c r="P149" s="280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286"/>
    </row>
    <row r="150" spans="1:63" s="50" customFormat="1" x14ac:dyDescent="0.2">
      <c r="A150" s="51"/>
      <c r="B150" s="279"/>
      <c r="C150" s="280"/>
      <c r="D150" s="280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  <c r="O150" s="280"/>
      <c r="P150" s="280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286"/>
    </row>
    <row r="151" spans="1:63" s="50" customFormat="1" x14ac:dyDescent="0.2">
      <c r="A151" s="51"/>
      <c r="B151" s="279"/>
      <c r="C151" s="280"/>
      <c r="D151" s="280"/>
      <c r="E151" s="280"/>
      <c r="F151" s="280"/>
      <c r="G151" s="280"/>
      <c r="H151" s="280"/>
      <c r="I151" s="280"/>
      <c r="J151" s="280"/>
      <c r="K151" s="280"/>
      <c r="L151" s="280"/>
      <c r="M151" s="280"/>
      <c r="N151" s="280"/>
      <c r="O151" s="280"/>
      <c r="P151" s="280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286"/>
    </row>
    <row r="152" spans="1:63" s="50" customFormat="1" x14ac:dyDescent="0.2">
      <c r="A152" s="51"/>
      <c r="B152" s="279"/>
      <c r="C152" s="280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  <c r="O152" s="280"/>
      <c r="P152" s="280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286"/>
    </row>
    <row r="153" spans="1:63" s="50" customFormat="1" x14ac:dyDescent="0.2">
      <c r="A153" s="51"/>
      <c r="B153" s="279"/>
      <c r="C153" s="280"/>
      <c r="D153" s="280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  <c r="O153" s="280"/>
      <c r="P153" s="280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286"/>
    </row>
    <row r="154" spans="1:63" s="50" customFormat="1" x14ac:dyDescent="0.2">
      <c r="A154" s="51"/>
      <c r="B154" s="279"/>
      <c r="C154" s="280"/>
      <c r="D154" s="280"/>
      <c r="E154" s="280"/>
      <c r="F154" s="280"/>
      <c r="G154" s="280"/>
      <c r="H154" s="280"/>
      <c r="I154" s="280"/>
      <c r="J154" s="280"/>
      <c r="K154" s="280"/>
      <c r="L154" s="280"/>
      <c r="M154" s="280"/>
      <c r="N154" s="280"/>
      <c r="O154" s="280"/>
      <c r="P154" s="280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286"/>
    </row>
    <row r="155" spans="1:63" s="50" customFormat="1" x14ac:dyDescent="0.2">
      <c r="A155" s="51"/>
      <c r="B155" s="279"/>
      <c r="C155" s="280"/>
      <c r="D155" s="280"/>
      <c r="E155" s="280"/>
      <c r="F155" s="280"/>
      <c r="G155" s="280"/>
      <c r="H155" s="280"/>
      <c r="I155" s="280"/>
      <c r="J155" s="280"/>
      <c r="K155" s="280"/>
      <c r="L155" s="280"/>
      <c r="M155" s="280"/>
      <c r="N155" s="280"/>
      <c r="O155" s="280"/>
      <c r="P155" s="280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286"/>
    </row>
    <row r="156" spans="1:63" s="50" customFormat="1" x14ac:dyDescent="0.2">
      <c r="A156" s="51"/>
      <c r="B156" s="279"/>
      <c r="C156" s="280"/>
      <c r="D156" s="280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286"/>
    </row>
    <row r="157" spans="1:63" s="50" customFormat="1" x14ac:dyDescent="0.2">
      <c r="A157" s="51"/>
      <c r="B157" s="279"/>
      <c r="C157" s="280"/>
      <c r="D157" s="280"/>
      <c r="E157" s="280"/>
      <c r="F157" s="280"/>
      <c r="G157" s="280"/>
      <c r="H157" s="280"/>
      <c r="I157" s="280"/>
      <c r="J157" s="280"/>
      <c r="K157" s="280"/>
      <c r="L157" s="280"/>
      <c r="M157" s="280"/>
      <c r="N157" s="280"/>
      <c r="O157" s="280"/>
      <c r="P157" s="280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286"/>
    </row>
    <row r="158" spans="1:63" s="50" customFormat="1" x14ac:dyDescent="0.2">
      <c r="A158" s="51"/>
      <c r="B158" s="279"/>
      <c r="C158" s="280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  <c r="O158" s="280"/>
      <c r="P158" s="280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286"/>
    </row>
    <row r="159" spans="1:63" s="50" customFormat="1" x14ac:dyDescent="0.2">
      <c r="A159" s="51"/>
      <c r="B159" s="279"/>
      <c r="C159" s="280"/>
      <c r="D159" s="280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  <c r="O159" s="280"/>
      <c r="P159" s="280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286"/>
    </row>
    <row r="160" spans="1:63" s="50" customFormat="1" x14ac:dyDescent="0.2">
      <c r="A160" s="51"/>
      <c r="B160" s="279"/>
      <c r="C160" s="280"/>
      <c r="D160" s="280"/>
      <c r="E160" s="280"/>
      <c r="F160" s="280"/>
      <c r="G160" s="280"/>
      <c r="H160" s="280"/>
      <c r="I160" s="280"/>
      <c r="J160" s="280"/>
      <c r="K160" s="280"/>
      <c r="L160" s="280"/>
      <c r="M160" s="280"/>
      <c r="N160" s="280"/>
      <c r="O160" s="280"/>
      <c r="P160" s="280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286"/>
    </row>
    <row r="161" spans="1:63" s="50" customFormat="1" x14ac:dyDescent="0.2">
      <c r="A161" s="51"/>
      <c r="B161" s="279"/>
      <c r="C161" s="280"/>
      <c r="D161" s="280"/>
      <c r="E161" s="280"/>
      <c r="F161" s="280"/>
      <c r="G161" s="280"/>
      <c r="H161" s="280"/>
      <c r="I161" s="280"/>
      <c r="J161" s="280"/>
      <c r="K161" s="280"/>
      <c r="L161" s="280"/>
      <c r="M161" s="280"/>
      <c r="N161" s="280"/>
      <c r="O161" s="280"/>
      <c r="P161" s="280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286"/>
    </row>
    <row r="162" spans="1:63" s="50" customFormat="1" x14ac:dyDescent="0.2">
      <c r="A162" s="51"/>
      <c r="B162" s="279"/>
      <c r="C162" s="280"/>
      <c r="D162" s="280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  <c r="O162" s="280"/>
      <c r="P162" s="280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286"/>
    </row>
    <row r="163" spans="1:63" s="50" customFormat="1" x14ac:dyDescent="0.2">
      <c r="A163" s="51"/>
      <c r="B163" s="279"/>
      <c r="C163" s="280"/>
      <c r="D163" s="280"/>
      <c r="E163" s="280"/>
      <c r="F163" s="280"/>
      <c r="G163" s="280"/>
      <c r="H163" s="280"/>
      <c r="I163" s="280"/>
      <c r="J163" s="280"/>
      <c r="K163" s="280"/>
      <c r="L163" s="280"/>
      <c r="M163" s="280"/>
      <c r="N163" s="280"/>
      <c r="O163" s="280"/>
      <c r="P163" s="280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286"/>
    </row>
    <row r="164" spans="1:63" s="50" customFormat="1" x14ac:dyDescent="0.2">
      <c r="A164" s="51"/>
      <c r="B164" s="279"/>
      <c r="C164" s="280"/>
      <c r="D164" s="280"/>
      <c r="E164" s="280"/>
      <c r="F164" s="280"/>
      <c r="G164" s="280"/>
      <c r="H164" s="280"/>
      <c r="I164" s="280"/>
      <c r="J164" s="280"/>
      <c r="K164" s="280"/>
      <c r="L164" s="280"/>
      <c r="M164" s="280"/>
      <c r="N164" s="280"/>
      <c r="O164" s="280"/>
      <c r="P164" s="280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286"/>
    </row>
    <row r="165" spans="1:63" s="50" customFormat="1" x14ac:dyDescent="0.2">
      <c r="A165" s="51"/>
      <c r="B165" s="279"/>
      <c r="C165" s="280"/>
      <c r="D165" s="280"/>
      <c r="E165" s="280"/>
      <c r="F165" s="280"/>
      <c r="G165" s="280"/>
      <c r="H165" s="280"/>
      <c r="I165" s="280"/>
      <c r="J165" s="280"/>
      <c r="K165" s="280"/>
      <c r="L165" s="280"/>
      <c r="M165" s="280"/>
      <c r="N165" s="280"/>
      <c r="O165" s="280"/>
      <c r="P165" s="280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286"/>
    </row>
    <row r="166" spans="1:63" s="50" customFormat="1" x14ac:dyDescent="0.2">
      <c r="A166" s="51"/>
      <c r="B166" s="279"/>
      <c r="C166" s="280"/>
      <c r="D166" s="280"/>
      <c r="E166" s="280"/>
      <c r="F166" s="280"/>
      <c r="G166" s="280"/>
      <c r="H166" s="280"/>
      <c r="I166" s="280"/>
      <c r="J166" s="280"/>
      <c r="K166" s="280"/>
      <c r="L166" s="280"/>
      <c r="M166" s="280"/>
      <c r="N166" s="280"/>
      <c r="O166" s="280"/>
      <c r="P166" s="280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286"/>
    </row>
    <row r="167" spans="1:63" s="50" customFormat="1" x14ac:dyDescent="0.2">
      <c r="A167" s="51"/>
      <c r="B167" s="279"/>
      <c r="C167" s="280"/>
      <c r="D167" s="280"/>
      <c r="E167" s="280"/>
      <c r="F167" s="280"/>
      <c r="G167" s="280"/>
      <c r="H167" s="280"/>
      <c r="I167" s="280"/>
      <c r="J167" s="280"/>
      <c r="K167" s="280"/>
      <c r="L167" s="280"/>
      <c r="M167" s="280"/>
      <c r="N167" s="280"/>
      <c r="O167" s="280"/>
      <c r="P167" s="280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286"/>
    </row>
    <row r="168" spans="1:63" s="50" customFormat="1" x14ac:dyDescent="0.2">
      <c r="A168" s="51"/>
      <c r="B168" s="279"/>
      <c r="C168" s="280"/>
      <c r="D168" s="280"/>
      <c r="E168" s="280"/>
      <c r="F168" s="280"/>
      <c r="G168" s="280"/>
      <c r="H168" s="280"/>
      <c r="I168" s="280"/>
      <c r="J168" s="280"/>
      <c r="K168" s="280"/>
      <c r="L168" s="280"/>
      <c r="M168" s="280"/>
      <c r="N168" s="280"/>
      <c r="O168" s="280"/>
      <c r="P168" s="280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286"/>
    </row>
    <row r="169" spans="1:63" s="50" customFormat="1" x14ac:dyDescent="0.2">
      <c r="A169" s="51"/>
      <c r="B169" s="279"/>
      <c r="C169" s="280"/>
      <c r="D169" s="280"/>
      <c r="E169" s="280"/>
      <c r="F169" s="280"/>
      <c r="G169" s="280"/>
      <c r="H169" s="280"/>
      <c r="I169" s="280"/>
      <c r="J169" s="280"/>
      <c r="K169" s="280"/>
      <c r="L169" s="280"/>
      <c r="M169" s="280"/>
      <c r="N169" s="280"/>
      <c r="O169" s="280"/>
      <c r="P169" s="280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286"/>
    </row>
    <row r="170" spans="1:63" s="50" customFormat="1" x14ac:dyDescent="0.2">
      <c r="A170" s="51"/>
      <c r="B170" s="279"/>
      <c r="C170" s="280"/>
      <c r="D170" s="280"/>
      <c r="E170" s="280"/>
      <c r="F170" s="280"/>
      <c r="G170" s="280"/>
      <c r="H170" s="280"/>
      <c r="I170" s="280"/>
      <c r="J170" s="280"/>
      <c r="K170" s="280"/>
      <c r="L170" s="280"/>
      <c r="M170" s="280"/>
      <c r="N170" s="280"/>
      <c r="O170" s="280"/>
      <c r="P170" s="280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286"/>
    </row>
    <row r="171" spans="1:63" s="50" customFormat="1" x14ac:dyDescent="0.2">
      <c r="A171" s="51"/>
      <c r="B171" s="279"/>
      <c r="C171" s="280"/>
      <c r="D171" s="280"/>
      <c r="E171" s="280"/>
      <c r="F171" s="280"/>
      <c r="G171" s="280"/>
      <c r="H171" s="280"/>
      <c r="I171" s="280"/>
      <c r="J171" s="280"/>
      <c r="K171" s="280"/>
      <c r="L171" s="280"/>
      <c r="M171" s="280"/>
      <c r="N171" s="280"/>
      <c r="O171" s="280"/>
      <c r="P171" s="280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286"/>
    </row>
    <row r="172" spans="1:63" s="50" customFormat="1" x14ac:dyDescent="0.2">
      <c r="A172" s="51"/>
      <c r="B172" s="279"/>
      <c r="C172" s="280"/>
      <c r="D172" s="280"/>
      <c r="E172" s="280"/>
      <c r="F172" s="280"/>
      <c r="G172" s="280"/>
      <c r="H172" s="280"/>
      <c r="I172" s="280"/>
      <c r="J172" s="280"/>
      <c r="K172" s="280"/>
      <c r="L172" s="280"/>
      <c r="M172" s="280"/>
      <c r="N172" s="280"/>
      <c r="O172" s="280"/>
      <c r="P172" s="280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286"/>
    </row>
    <row r="173" spans="1:63" s="50" customFormat="1" x14ac:dyDescent="0.2">
      <c r="A173" s="51"/>
      <c r="B173" s="279"/>
      <c r="C173" s="280"/>
      <c r="D173" s="280"/>
      <c r="E173" s="280"/>
      <c r="F173" s="280"/>
      <c r="G173" s="280"/>
      <c r="H173" s="280"/>
      <c r="I173" s="280"/>
      <c r="J173" s="280"/>
      <c r="K173" s="280"/>
      <c r="L173" s="280"/>
      <c r="M173" s="280"/>
      <c r="N173" s="280"/>
      <c r="O173" s="280"/>
      <c r="P173" s="280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286"/>
    </row>
    <row r="174" spans="1:63" s="50" customFormat="1" x14ac:dyDescent="0.2">
      <c r="A174" s="51"/>
      <c r="B174" s="279"/>
      <c r="C174" s="280"/>
      <c r="D174" s="280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  <c r="O174" s="280"/>
      <c r="P174" s="280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286"/>
    </row>
    <row r="175" spans="1:63" s="50" customFormat="1" x14ac:dyDescent="0.2">
      <c r="A175" s="51"/>
      <c r="B175" s="279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286"/>
    </row>
    <row r="176" spans="1:63" s="50" customFormat="1" x14ac:dyDescent="0.2">
      <c r="A176" s="51"/>
      <c r="B176" s="279"/>
      <c r="C176" s="280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286"/>
    </row>
    <row r="177" spans="1:63" s="50" customFormat="1" x14ac:dyDescent="0.2">
      <c r="A177" s="51"/>
      <c r="B177" s="279"/>
      <c r="C177" s="280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  <c r="O177" s="280"/>
      <c r="P177" s="280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286"/>
    </row>
    <row r="178" spans="1:63" s="50" customFormat="1" x14ac:dyDescent="0.2">
      <c r="A178" s="51"/>
      <c r="B178" s="279"/>
      <c r="C178" s="280"/>
      <c r="D178" s="280"/>
      <c r="E178" s="280"/>
      <c r="F178" s="280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286"/>
    </row>
    <row r="179" spans="1:63" s="50" customFormat="1" x14ac:dyDescent="0.2">
      <c r="A179" s="51"/>
      <c r="B179" s="279"/>
      <c r="C179" s="280"/>
      <c r="D179" s="280"/>
      <c r="E179" s="280"/>
      <c r="F179" s="280"/>
      <c r="G179" s="280"/>
      <c r="H179" s="280"/>
      <c r="I179" s="280"/>
      <c r="J179" s="280"/>
      <c r="K179" s="280"/>
      <c r="L179" s="280"/>
      <c r="M179" s="280"/>
      <c r="N179" s="280"/>
      <c r="O179" s="280"/>
      <c r="P179" s="280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286"/>
    </row>
    <row r="180" spans="1:63" s="50" customFormat="1" x14ac:dyDescent="0.2">
      <c r="A180" s="51"/>
      <c r="B180" s="279"/>
      <c r="C180" s="280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286"/>
    </row>
    <row r="181" spans="1:63" s="50" customFormat="1" x14ac:dyDescent="0.2">
      <c r="A181" s="51"/>
      <c r="B181" s="279"/>
      <c r="C181" s="280"/>
      <c r="D181" s="280"/>
      <c r="E181" s="280"/>
      <c r="F181" s="280"/>
      <c r="G181" s="280"/>
      <c r="H181" s="280"/>
      <c r="I181" s="280"/>
      <c r="J181" s="280"/>
      <c r="K181" s="280"/>
      <c r="L181" s="280"/>
      <c r="M181" s="280"/>
      <c r="N181" s="280"/>
      <c r="O181" s="280"/>
      <c r="P181" s="280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286"/>
    </row>
    <row r="182" spans="1:63" s="50" customFormat="1" x14ac:dyDescent="0.2">
      <c r="A182" s="51"/>
      <c r="B182" s="279"/>
      <c r="C182" s="280"/>
      <c r="D182" s="280"/>
      <c r="E182" s="280"/>
      <c r="F182" s="280"/>
      <c r="G182" s="280"/>
      <c r="H182" s="280"/>
      <c r="I182" s="280"/>
      <c r="J182" s="280"/>
      <c r="K182" s="280"/>
      <c r="L182" s="280"/>
      <c r="M182" s="280"/>
      <c r="N182" s="280"/>
      <c r="O182" s="280"/>
      <c r="P182" s="280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286"/>
    </row>
    <row r="183" spans="1:63" s="50" customFormat="1" x14ac:dyDescent="0.2">
      <c r="A183" s="51"/>
      <c r="B183" s="279"/>
      <c r="C183" s="280"/>
      <c r="D183" s="280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  <c r="O183" s="280"/>
      <c r="P183" s="280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286"/>
    </row>
    <row r="184" spans="1:63" s="50" customFormat="1" x14ac:dyDescent="0.2">
      <c r="A184" s="51"/>
      <c r="B184" s="279"/>
      <c r="C184" s="280"/>
      <c r="D184" s="280"/>
      <c r="E184" s="280"/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0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286"/>
    </row>
    <row r="185" spans="1:63" s="50" customFormat="1" x14ac:dyDescent="0.2">
      <c r="A185" s="51"/>
      <c r="B185" s="279"/>
      <c r="C185" s="280"/>
      <c r="D185" s="280"/>
      <c r="E185" s="280"/>
      <c r="F185" s="280"/>
      <c r="G185" s="280"/>
      <c r="H185" s="280"/>
      <c r="I185" s="280"/>
      <c r="J185" s="280"/>
      <c r="K185" s="280"/>
      <c r="L185" s="280"/>
      <c r="M185" s="280"/>
      <c r="N185" s="280"/>
      <c r="O185" s="280"/>
      <c r="P185" s="280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286"/>
    </row>
    <row r="186" spans="1:63" s="50" customFormat="1" x14ac:dyDescent="0.2">
      <c r="A186" s="51"/>
      <c r="B186" s="279"/>
      <c r="C186" s="280"/>
      <c r="D186" s="280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  <c r="O186" s="280"/>
      <c r="P186" s="280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286"/>
    </row>
    <row r="187" spans="1:63" s="50" customFormat="1" x14ac:dyDescent="0.2">
      <c r="A187" s="51"/>
      <c r="B187" s="279"/>
      <c r="C187" s="280"/>
      <c r="D187" s="280"/>
      <c r="E187" s="280"/>
      <c r="F187" s="280"/>
      <c r="G187" s="280"/>
      <c r="H187" s="280"/>
      <c r="I187" s="280"/>
      <c r="J187" s="280"/>
      <c r="K187" s="280"/>
      <c r="L187" s="280"/>
      <c r="M187" s="280"/>
      <c r="N187" s="280"/>
      <c r="O187" s="280"/>
      <c r="P187" s="280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286"/>
    </row>
    <row r="188" spans="1:63" s="50" customFormat="1" x14ac:dyDescent="0.2">
      <c r="A188" s="51"/>
      <c r="B188" s="279"/>
      <c r="C188" s="280"/>
      <c r="D188" s="280"/>
      <c r="E188" s="280"/>
      <c r="F188" s="280"/>
      <c r="G188" s="280"/>
      <c r="H188" s="280"/>
      <c r="I188" s="280"/>
      <c r="J188" s="280"/>
      <c r="K188" s="280"/>
      <c r="L188" s="280"/>
      <c r="M188" s="280"/>
      <c r="N188" s="280"/>
      <c r="O188" s="280"/>
      <c r="P188" s="280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286"/>
    </row>
    <row r="189" spans="1:63" s="50" customFormat="1" x14ac:dyDescent="0.2">
      <c r="A189" s="51"/>
      <c r="B189" s="279"/>
      <c r="C189" s="280"/>
      <c r="D189" s="280"/>
      <c r="E189" s="280"/>
      <c r="F189" s="280"/>
      <c r="G189" s="280"/>
      <c r="H189" s="280"/>
      <c r="I189" s="280"/>
      <c r="J189" s="280"/>
      <c r="K189" s="280"/>
      <c r="L189" s="280"/>
      <c r="M189" s="280"/>
      <c r="N189" s="280"/>
      <c r="O189" s="280"/>
      <c r="P189" s="280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286"/>
    </row>
    <row r="190" spans="1:63" s="50" customFormat="1" x14ac:dyDescent="0.2">
      <c r="A190" s="51"/>
      <c r="B190" s="281"/>
      <c r="C190" s="282"/>
      <c r="D190" s="282"/>
      <c r="E190" s="282"/>
      <c r="F190" s="282"/>
      <c r="G190" s="282"/>
      <c r="H190" s="282"/>
      <c r="I190" s="282"/>
      <c r="J190" s="282"/>
      <c r="K190" s="282"/>
      <c r="L190" s="282"/>
      <c r="M190" s="282"/>
      <c r="N190" s="280"/>
      <c r="O190" s="280"/>
      <c r="P190" s="280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286"/>
    </row>
    <row r="191" spans="1:63" s="50" customFormat="1" x14ac:dyDescent="0.2">
      <c r="A191" s="51"/>
      <c r="B191" s="279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279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286"/>
    </row>
    <row r="192" spans="1:63" s="50" customFormat="1" ht="8.1" customHeight="1" x14ac:dyDescent="0.2">
      <c r="A192" s="51"/>
      <c r="B192" s="279"/>
      <c r="C192" s="51"/>
      <c r="D192" s="283"/>
      <c r="E192" s="283"/>
      <c r="F192" s="283"/>
      <c r="G192" s="51"/>
      <c r="H192" s="51"/>
      <c r="I192" s="51"/>
      <c r="J192" s="51"/>
      <c r="K192" s="51"/>
      <c r="L192" s="51"/>
      <c r="M192" s="51"/>
      <c r="N192" s="51"/>
      <c r="O192" s="51"/>
      <c r="P192" s="279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286"/>
    </row>
    <row r="193" spans="1:63" s="50" customFormat="1" ht="24.95" customHeight="1" x14ac:dyDescent="0.2">
      <c r="A193" s="51"/>
      <c r="B193" s="279"/>
      <c r="C193" s="284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67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286"/>
    </row>
    <row r="194" spans="1:63" s="50" customFormat="1" x14ac:dyDescent="0.2">
      <c r="A194" s="51"/>
      <c r="B194" s="27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267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286"/>
    </row>
    <row r="195" spans="1:63" s="50" customFormat="1" ht="18" x14ac:dyDescent="0.2">
      <c r="A195" s="51"/>
      <c r="B195" s="279"/>
      <c r="C195" s="120"/>
      <c r="D195" s="120"/>
      <c r="E195" s="299"/>
      <c r="F195" s="300"/>
      <c r="G195" s="300"/>
      <c r="H195" s="301"/>
      <c r="I195" s="301"/>
      <c r="J195" s="117"/>
      <c r="K195" s="120"/>
      <c r="L195" s="120"/>
      <c r="M195" s="120"/>
      <c r="N195" s="120"/>
      <c r="O195" s="120"/>
      <c r="P195" s="267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286"/>
    </row>
    <row r="196" spans="1:63" s="50" customFormat="1" ht="18" x14ac:dyDescent="0.2">
      <c r="A196" s="51"/>
      <c r="B196" s="279"/>
      <c r="C196" s="120"/>
      <c r="D196" s="120"/>
      <c r="E196" s="299"/>
      <c r="F196" s="300"/>
      <c r="G196" s="300"/>
      <c r="H196" s="301"/>
      <c r="I196" s="301"/>
      <c r="J196" s="117"/>
      <c r="K196" s="120"/>
      <c r="L196" s="120"/>
      <c r="M196" s="120"/>
      <c r="N196" s="120"/>
      <c r="O196" s="120"/>
      <c r="P196" s="267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286"/>
    </row>
    <row r="197" spans="1:63" s="50" customFormat="1" ht="18" x14ac:dyDescent="0.2">
      <c r="A197" s="51"/>
      <c r="B197" s="279"/>
      <c r="C197" s="120"/>
      <c r="D197" s="120"/>
      <c r="E197" s="299"/>
      <c r="F197" s="300"/>
      <c r="G197" s="300"/>
      <c r="H197" s="301"/>
      <c r="I197" s="301"/>
      <c r="J197" s="117"/>
      <c r="K197" s="120"/>
      <c r="L197" s="120"/>
      <c r="M197" s="120"/>
      <c r="N197" s="120"/>
      <c r="O197" s="120"/>
      <c r="P197" s="267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286"/>
    </row>
    <row r="198" spans="1:63" s="50" customFormat="1" ht="18" x14ac:dyDescent="0.2">
      <c r="A198" s="51"/>
      <c r="B198" s="279"/>
      <c r="C198" s="120"/>
      <c r="D198" s="120"/>
      <c r="E198" s="299"/>
      <c r="F198" s="300"/>
      <c r="G198" s="300"/>
      <c r="H198" s="301"/>
      <c r="I198" s="301"/>
      <c r="J198" s="117"/>
      <c r="K198" s="120"/>
      <c r="L198" s="120"/>
      <c r="M198" s="120"/>
      <c r="N198" s="120"/>
      <c r="O198" s="120"/>
      <c r="P198" s="267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286"/>
    </row>
    <row r="199" spans="1:63" s="50" customFormat="1" ht="18" x14ac:dyDescent="0.2">
      <c r="A199" s="51"/>
      <c r="B199" s="279"/>
      <c r="C199" s="120"/>
      <c r="D199" s="120"/>
      <c r="E199" s="299"/>
      <c r="F199" s="300"/>
      <c r="G199" s="300"/>
      <c r="H199" s="301"/>
      <c r="I199" s="301"/>
      <c r="J199" s="117"/>
      <c r="K199" s="120"/>
      <c r="L199" s="120"/>
      <c r="M199" s="120"/>
      <c r="N199" s="120"/>
      <c r="O199" s="120"/>
      <c r="P199" s="267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286"/>
    </row>
    <row r="200" spans="1:63" s="50" customFormat="1" ht="18" x14ac:dyDescent="0.2">
      <c r="A200" s="51"/>
      <c r="B200" s="279"/>
      <c r="C200" s="120"/>
      <c r="D200" s="120"/>
      <c r="E200" s="299"/>
      <c r="F200" s="300"/>
      <c r="G200" s="300"/>
      <c r="H200" s="301"/>
      <c r="I200" s="301"/>
      <c r="J200" s="117"/>
      <c r="K200" s="120"/>
      <c r="L200" s="120"/>
      <c r="M200" s="120"/>
      <c r="N200" s="120"/>
      <c r="O200" s="120"/>
      <c r="P200" s="267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286"/>
    </row>
    <row r="201" spans="1:63" s="50" customFormat="1" ht="14.25" x14ac:dyDescent="0.2">
      <c r="A201" s="51"/>
      <c r="B201" s="279"/>
      <c r="C201" s="120"/>
      <c r="D201" s="120"/>
      <c r="E201" s="120"/>
      <c r="F201" s="302"/>
      <c r="G201" s="120"/>
      <c r="H201" s="120"/>
      <c r="I201" s="120"/>
      <c r="J201" s="120"/>
      <c r="K201" s="120"/>
      <c r="L201" s="120"/>
      <c r="M201" s="120"/>
      <c r="N201" s="120"/>
      <c r="O201" s="120"/>
      <c r="P201" s="267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286"/>
    </row>
    <row r="202" spans="1:63" s="50" customFormat="1" ht="14.25" x14ac:dyDescent="0.2">
      <c r="A202" s="51"/>
      <c r="B202" s="279"/>
      <c r="C202" s="120"/>
      <c r="D202" s="120"/>
      <c r="E202" s="120"/>
      <c r="F202" s="302"/>
      <c r="G202" s="120"/>
      <c r="H202" s="120"/>
      <c r="I202" s="120"/>
      <c r="J202" s="120"/>
      <c r="K202" s="120"/>
      <c r="L202" s="120"/>
      <c r="M202" s="120"/>
      <c r="N202" s="120"/>
      <c r="O202" s="120"/>
      <c r="P202" s="267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286"/>
    </row>
    <row r="203" spans="1:63" s="50" customFormat="1" ht="14.25" x14ac:dyDescent="0.2">
      <c r="A203" s="51"/>
      <c r="B203" s="279"/>
      <c r="C203" s="120"/>
      <c r="D203" s="120"/>
      <c r="E203" s="120"/>
      <c r="F203" s="302"/>
      <c r="G203" s="120"/>
      <c r="H203" s="120"/>
      <c r="I203" s="120"/>
      <c r="J203" s="120"/>
      <c r="K203" s="120"/>
      <c r="L203" s="120"/>
      <c r="M203" s="120"/>
      <c r="N203" s="120"/>
      <c r="O203" s="120"/>
      <c r="P203" s="267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286"/>
    </row>
    <row r="204" spans="1:63" s="50" customFormat="1" ht="14.25" x14ac:dyDescent="0.2">
      <c r="A204" s="51"/>
      <c r="B204" s="279"/>
      <c r="C204" s="120"/>
      <c r="D204" s="120"/>
      <c r="E204" s="120"/>
      <c r="F204" s="302"/>
      <c r="G204" s="120"/>
      <c r="H204" s="120"/>
      <c r="I204" s="120"/>
      <c r="J204" s="120"/>
      <c r="K204" s="120"/>
      <c r="L204" s="120"/>
      <c r="M204" s="120"/>
      <c r="N204" s="120"/>
      <c r="O204" s="120"/>
      <c r="P204" s="267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286"/>
    </row>
    <row r="205" spans="1:63" s="50" customFormat="1" ht="8.1" customHeight="1" x14ac:dyDescent="0.2">
      <c r="A205" s="51"/>
      <c r="B205" s="279"/>
      <c r="C205" s="120"/>
      <c r="D205" s="120"/>
      <c r="E205" s="120"/>
      <c r="F205" s="302"/>
      <c r="G205" s="120"/>
      <c r="H205" s="120"/>
      <c r="I205" s="120"/>
      <c r="J205" s="120"/>
      <c r="K205" s="120"/>
      <c r="L205" s="120"/>
      <c r="M205" s="120"/>
      <c r="N205" s="120"/>
      <c r="O205" s="120"/>
      <c r="P205" s="267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286"/>
    </row>
    <row r="206" spans="1:63" s="50" customFormat="1" ht="9.9499999999999993" customHeight="1" thickBot="1" x14ac:dyDescent="0.25">
      <c r="A206" s="51"/>
      <c r="B206" s="279"/>
      <c r="C206" s="51"/>
      <c r="D206" s="51"/>
      <c r="E206" s="51"/>
      <c r="F206" s="303"/>
      <c r="G206" s="51"/>
      <c r="H206" s="51"/>
      <c r="I206" s="51"/>
      <c r="J206" s="51"/>
      <c r="K206" s="51"/>
      <c r="L206" s="51"/>
      <c r="M206" s="51"/>
      <c r="N206" s="51"/>
      <c r="O206" s="51"/>
      <c r="P206" s="279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286"/>
    </row>
    <row r="207" spans="1:63" ht="21.95" customHeight="1" thickBot="1" x14ac:dyDescent="0.25">
      <c r="A207" s="51"/>
      <c r="B207" s="281"/>
      <c r="E207" s="890" t="s">
        <v>309</v>
      </c>
      <c r="F207" s="891"/>
      <c r="G207" s="891"/>
      <c r="H207" s="891"/>
      <c r="I207" s="891"/>
      <c r="J207" s="891"/>
      <c r="K207" s="891"/>
      <c r="L207" s="892"/>
      <c r="M207" s="294"/>
      <c r="N207" s="294"/>
      <c r="O207" s="294"/>
      <c r="P207" s="294"/>
      <c r="Q207" s="294"/>
      <c r="R207" s="294"/>
      <c r="S207" s="294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105"/>
    </row>
    <row r="208" spans="1:63" ht="11.25" customHeight="1" x14ac:dyDescent="0.3">
      <c r="A208" s="51"/>
      <c r="B208" s="281"/>
      <c r="E208" s="855"/>
      <c r="F208" s="856"/>
      <c r="G208" s="856"/>
      <c r="H208" s="856"/>
      <c r="I208" s="856"/>
      <c r="J208" s="856"/>
      <c r="K208" s="856"/>
      <c r="L208" s="857"/>
      <c r="M208" s="117"/>
      <c r="N208" s="117"/>
      <c r="O208" s="117"/>
      <c r="P208" s="117"/>
      <c r="Q208" s="117"/>
      <c r="R208" s="117"/>
      <c r="S208" s="117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105"/>
    </row>
    <row r="209" spans="1:63" ht="13.5" customHeight="1" x14ac:dyDescent="0.3">
      <c r="A209" s="51"/>
      <c r="B209" s="281"/>
      <c r="E209" s="858"/>
      <c r="F209" s="859" t="s">
        <v>357</v>
      </c>
      <c r="G209" s="840"/>
      <c r="H209" s="840"/>
      <c r="I209" s="840"/>
      <c r="J209" s="840"/>
      <c r="K209" s="840"/>
      <c r="L209" s="841"/>
      <c r="M209" s="117"/>
      <c r="N209" s="117"/>
      <c r="O209" s="117"/>
      <c r="P209" s="117"/>
      <c r="Q209" s="117"/>
      <c r="R209" s="117"/>
      <c r="S209" s="117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105"/>
    </row>
    <row r="210" spans="1:63" ht="13.5" customHeight="1" x14ac:dyDescent="0.3">
      <c r="A210" s="51"/>
      <c r="B210" s="281"/>
      <c r="E210" s="858"/>
      <c r="F210" s="860" t="s">
        <v>394</v>
      </c>
      <c r="G210" s="840"/>
      <c r="H210" s="840"/>
      <c r="I210" s="840"/>
      <c r="J210" s="840"/>
      <c r="K210" s="840"/>
      <c r="L210" s="841"/>
      <c r="M210" s="117"/>
      <c r="N210" s="117"/>
      <c r="O210" s="117"/>
      <c r="P210" s="117"/>
      <c r="Q210" s="117"/>
      <c r="R210" s="117"/>
      <c r="S210" s="117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105"/>
    </row>
    <row r="211" spans="1:63" ht="11.25" customHeight="1" x14ac:dyDescent="0.3">
      <c r="A211" s="51"/>
      <c r="B211" s="281"/>
      <c r="E211" s="858"/>
      <c r="F211" s="840"/>
      <c r="G211" s="840"/>
      <c r="H211" s="840"/>
      <c r="I211" s="840"/>
      <c r="J211" s="840"/>
      <c r="K211" s="840"/>
      <c r="L211" s="841"/>
      <c r="M211" s="117"/>
      <c r="N211" s="117"/>
      <c r="O211" s="117"/>
      <c r="P211" s="117"/>
      <c r="Q211" s="117"/>
      <c r="R211" s="117"/>
      <c r="S211" s="117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105"/>
    </row>
    <row r="212" spans="1:63" ht="16.5" x14ac:dyDescent="0.3">
      <c r="A212" s="51"/>
      <c r="B212" s="279"/>
      <c r="C212" s="51"/>
      <c r="D212" s="51"/>
      <c r="E212" s="858"/>
      <c r="F212" s="861" t="s">
        <v>303</v>
      </c>
      <c r="G212" s="840"/>
      <c r="H212" s="840"/>
      <c r="I212" s="840"/>
      <c r="J212" s="840"/>
      <c r="K212" s="840"/>
      <c r="L212" s="841"/>
      <c r="M212" s="117"/>
      <c r="N212" s="117"/>
      <c r="O212" s="117"/>
      <c r="P212" s="117"/>
      <c r="Q212" s="117"/>
      <c r="R212" s="117"/>
      <c r="S212" s="117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105"/>
    </row>
    <row r="213" spans="1:63" ht="3" customHeight="1" x14ac:dyDescent="0.3">
      <c r="A213" s="51"/>
      <c r="B213" s="279"/>
      <c r="C213" s="51"/>
      <c r="D213" s="51"/>
      <c r="E213" s="858"/>
      <c r="F213" s="840"/>
      <c r="G213" s="840"/>
      <c r="H213" s="840"/>
      <c r="I213" s="840"/>
      <c r="J213" s="840"/>
      <c r="K213" s="840"/>
      <c r="L213" s="841"/>
      <c r="M213" s="117"/>
      <c r="N213" s="117"/>
      <c r="O213" s="117"/>
      <c r="P213" s="117"/>
      <c r="Q213" s="117"/>
      <c r="R213" s="117"/>
      <c r="S213" s="117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105"/>
    </row>
    <row r="214" spans="1:63" ht="16.5" x14ac:dyDescent="0.3">
      <c r="A214" s="51"/>
      <c r="B214" s="279"/>
      <c r="C214" s="51"/>
      <c r="D214" s="51"/>
      <c r="E214" s="858"/>
      <c r="F214" s="862" t="s">
        <v>395</v>
      </c>
      <c r="G214" s="840"/>
      <c r="H214" s="840"/>
      <c r="I214" s="840"/>
      <c r="J214" s="840"/>
      <c r="K214" s="840"/>
      <c r="L214" s="841"/>
      <c r="M214" s="117"/>
      <c r="N214" s="117"/>
      <c r="O214" s="117"/>
      <c r="P214" s="117"/>
      <c r="Q214" s="117"/>
      <c r="R214" s="117"/>
      <c r="S214" s="117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105"/>
    </row>
    <row r="215" spans="1:63" ht="12" customHeight="1" x14ac:dyDescent="0.3">
      <c r="A215" s="51"/>
      <c r="B215" s="279"/>
      <c r="C215" s="51"/>
      <c r="D215" s="51"/>
      <c r="E215" s="858"/>
      <c r="F215" s="863" t="s">
        <v>363</v>
      </c>
      <c r="G215" s="840"/>
      <c r="H215" s="840"/>
      <c r="I215" s="840"/>
      <c r="J215" s="840"/>
      <c r="K215" s="840"/>
      <c r="L215" s="841"/>
      <c r="M215" s="117"/>
      <c r="N215" s="117"/>
      <c r="O215" s="117"/>
      <c r="P215" s="117"/>
      <c r="Q215" s="117"/>
      <c r="R215" s="117"/>
      <c r="S215" s="117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105"/>
    </row>
    <row r="216" spans="1:63" ht="15.75" customHeight="1" x14ac:dyDescent="0.3">
      <c r="A216" s="51"/>
      <c r="B216" s="279"/>
      <c r="C216" s="51"/>
      <c r="D216" s="51"/>
      <c r="E216" s="858"/>
      <c r="F216" s="862" t="s">
        <v>358</v>
      </c>
      <c r="G216" s="469"/>
      <c r="H216" s="840"/>
      <c r="I216" s="840"/>
      <c r="J216" s="840"/>
      <c r="K216" s="840"/>
      <c r="L216" s="841"/>
      <c r="M216" s="117"/>
      <c r="N216" s="117"/>
      <c r="O216" s="117"/>
      <c r="P216" s="117"/>
      <c r="Q216" s="117"/>
      <c r="R216" s="117"/>
      <c r="S216" s="117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105"/>
    </row>
    <row r="217" spans="1:63" ht="14.1" customHeight="1" x14ac:dyDescent="0.3">
      <c r="A217" s="51"/>
      <c r="B217" s="279"/>
      <c r="C217" s="51"/>
      <c r="D217" s="51"/>
      <c r="E217" s="858"/>
      <c r="F217" s="863" t="s">
        <v>359</v>
      </c>
      <c r="G217" s="469"/>
      <c r="H217" s="840"/>
      <c r="I217" s="840"/>
      <c r="J217" s="840"/>
      <c r="K217" s="840"/>
      <c r="L217" s="841"/>
      <c r="M217" s="117"/>
      <c r="N217" s="117"/>
      <c r="O217" s="117"/>
      <c r="P217" s="117"/>
      <c r="Q217" s="117"/>
      <c r="R217" s="117"/>
      <c r="S217" s="117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105"/>
    </row>
    <row r="218" spans="1:63" ht="12.75" customHeight="1" x14ac:dyDescent="0.3">
      <c r="A218" s="51"/>
      <c r="B218" s="279"/>
      <c r="C218" s="51"/>
      <c r="D218" s="51"/>
      <c r="E218" s="858"/>
      <c r="F218" s="863" t="s">
        <v>348</v>
      </c>
      <c r="G218" s="469"/>
      <c r="H218" s="840"/>
      <c r="I218" s="840"/>
      <c r="J218" s="840"/>
      <c r="K218" s="840"/>
      <c r="L218" s="841"/>
      <c r="M218" s="117"/>
      <c r="N218" s="117"/>
      <c r="O218" s="117"/>
      <c r="P218" s="117"/>
      <c r="Q218" s="117"/>
      <c r="R218" s="117"/>
      <c r="S218" s="117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105"/>
    </row>
    <row r="219" spans="1:63" ht="14.1" customHeight="1" x14ac:dyDescent="0.3">
      <c r="A219" s="51"/>
      <c r="B219" s="279"/>
      <c r="C219" s="51"/>
      <c r="D219" s="51"/>
      <c r="E219" s="858"/>
      <c r="F219" s="863" t="s">
        <v>360</v>
      </c>
      <c r="G219" s="469"/>
      <c r="H219" s="840"/>
      <c r="I219" s="840"/>
      <c r="J219" s="840"/>
      <c r="K219" s="840"/>
      <c r="L219" s="841"/>
      <c r="M219" s="117"/>
      <c r="N219" s="117"/>
      <c r="O219" s="117"/>
      <c r="P219" s="117"/>
      <c r="Q219" s="117"/>
      <c r="R219" s="117"/>
      <c r="S219" s="117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105"/>
    </row>
    <row r="220" spans="1:63" ht="12.75" customHeight="1" x14ac:dyDescent="0.3">
      <c r="A220" s="51"/>
      <c r="B220" s="279"/>
      <c r="C220" s="51"/>
      <c r="D220" s="51"/>
      <c r="E220" s="858"/>
      <c r="F220" s="863" t="s">
        <v>349</v>
      </c>
      <c r="G220" s="469"/>
      <c r="H220" s="840"/>
      <c r="I220" s="840"/>
      <c r="J220" s="840"/>
      <c r="K220" s="840"/>
      <c r="L220" s="841"/>
      <c r="M220" s="117"/>
      <c r="N220" s="117"/>
      <c r="O220" s="117"/>
      <c r="P220" s="117"/>
      <c r="Q220" s="117"/>
      <c r="R220" s="117"/>
      <c r="S220" s="117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105"/>
    </row>
    <row r="221" spans="1:63" ht="14.1" customHeight="1" x14ac:dyDescent="0.3">
      <c r="A221" s="51"/>
      <c r="B221" s="279"/>
      <c r="C221" s="51"/>
      <c r="D221" s="51"/>
      <c r="E221" s="858"/>
      <c r="F221" s="863" t="s">
        <v>361</v>
      </c>
      <c r="G221" s="469"/>
      <c r="H221" s="840"/>
      <c r="I221" s="840"/>
      <c r="J221" s="840"/>
      <c r="K221" s="840"/>
      <c r="L221" s="841"/>
      <c r="M221" s="117"/>
      <c r="N221" s="117"/>
      <c r="O221" s="117"/>
      <c r="P221" s="117"/>
      <c r="Q221" s="117"/>
      <c r="R221" s="117"/>
      <c r="S221" s="117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105"/>
    </row>
    <row r="222" spans="1:63" ht="14.1" customHeight="1" x14ac:dyDescent="0.3">
      <c r="A222" s="51"/>
      <c r="B222" s="279"/>
      <c r="C222" s="51"/>
      <c r="D222" s="51"/>
      <c r="E222" s="858"/>
      <c r="F222" s="863" t="s">
        <v>362</v>
      </c>
      <c r="G222" s="469"/>
      <c r="H222" s="840"/>
      <c r="I222" s="840"/>
      <c r="J222" s="840"/>
      <c r="K222" s="840"/>
      <c r="L222" s="841"/>
      <c r="M222" s="117"/>
      <c r="N222" s="117"/>
      <c r="O222" s="117"/>
      <c r="P222" s="117"/>
      <c r="Q222" s="117"/>
      <c r="R222" s="117"/>
      <c r="S222" s="117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105"/>
    </row>
    <row r="223" spans="1:63" s="50" customFormat="1" ht="15" customHeight="1" thickBot="1" x14ac:dyDescent="0.35">
      <c r="A223" s="51"/>
      <c r="B223" s="279"/>
      <c r="C223" s="51"/>
      <c r="D223" s="51"/>
      <c r="E223" s="858"/>
      <c r="F223" s="840"/>
      <c r="G223" s="864"/>
      <c r="H223" s="840"/>
      <c r="I223" s="840"/>
      <c r="J223" s="840"/>
      <c r="K223" s="840"/>
      <c r="L223" s="841"/>
      <c r="M223" s="117"/>
      <c r="N223" s="117"/>
      <c r="O223" s="117"/>
      <c r="P223" s="117"/>
      <c r="Q223" s="117"/>
      <c r="R223" s="117"/>
      <c r="S223" s="117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105"/>
    </row>
    <row r="224" spans="1:63" s="50" customFormat="1" ht="18" customHeight="1" thickBot="1" x14ac:dyDescent="0.25">
      <c r="A224" s="51"/>
      <c r="B224" s="51"/>
      <c r="C224" s="51"/>
      <c r="D224" s="51"/>
      <c r="E224" s="890" t="s">
        <v>304</v>
      </c>
      <c r="F224" s="891"/>
      <c r="G224" s="891"/>
      <c r="H224" s="891"/>
      <c r="I224" s="891"/>
      <c r="J224" s="891"/>
      <c r="K224" s="891"/>
      <c r="L224" s="892"/>
      <c r="M224" s="294"/>
      <c r="N224" s="294"/>
      <c r="O224" s="294"/>
      <c r="P224" s="294"/>
      <c r="Q224" s="294"/>
      <c r="R224" s="294"/>
      <c r="S224" s="294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105"/>
    </row>
    <row r="225" spans="1:63" s="50" customFormat="1" ht="9.9499999999999993" customHeight="1" x14ac:dyDescent="0.3">
      <c r="A225" s="51"/>
      <c r="B225" s="51"/>
      <c r="C225" s="51"/>
      <c r="D225" s="51"/>
      <c r="E225" s="833"/>
      <c r="F225" s="834"/>
      <c r="G225" s="835"/>
      <c r="H225" s="835"/>
      <c r="I225" s="835"/>
      <c r="J225" s="835"/>
      <c r="K225" s="835"/>
      <c r="L225" s="836"/>
      <c r="M225" s="295"/>
      <c r="N225" s="295"/>
      <c r="O225" s="295"/>
      <c r="P225" s="295"/>
      <c r="Q225" s="295"/>
      <c r="R225" s="295"/>
      <c r="S225" s="295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105"/>
    </row>
    <row r="226" spans="1:63" s="50" customFormat="1" ht="15" x14ac:dyDescent="0.25">
      <c r="A226" s="51"/>
      <c r="B226" s="51"/>
      <c r="C226" s="51"/>
      <c r="D226" s="51"/>
      <c r="E226" s="869" t="s">
        <v>305</v>
      </c>
      <c r="F226" s="870"/>
      <c r="G226" s="870"/>
      <c r="H226" s="870"/>
      <c r="I226" s="870"/>
      <c r="J226" s="870"/>
      <c r="K226" s="870"/>
      <c r="L226" s="871"/>
      <c r="M226" s="296"/>
      <c r="N226" s="296"/>
      <c r="O226" s="296"/>
      <c r="P226" s="296"/>
      <c r="Q226" s="296"/>
      <c r="R226" s="296"/>
      <c r="S226" s="296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105"/>
    </row>
    <row r="227" spans="1:63" s="50" customFormat="1" ht="15" x14ac:dyDescent="0.25">
      <c r="A227" s="51"/>
      <c r="B227" s="51"/>
      <c r="C227" s="51"/>
      <c r="D227" s="51"/>
      <c r="E227" s="872" t="s">
        <v>364</v>
      </c>
      <c r="F227" s="873"/>
      <c r="G227" s="873"/>
      <c r="H227" s="873"/>
      <c r="I227" s="873"/>
      <c r="J227" s="873"/>
      <c r="K227" s="873"/>
      <c r="L227" s="874"/>
      <c r="M227" s="295"/>
      <c r="N227" s="295"/>
      <c r="O227" s="295"/>
      <c r="P227" s="295"/>
      <c r="Q227" s="295"/>
      <c r="R227" s="295"/>
      <c r="S227" s="295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105"/>
    </row>
    <row r="228" spans="1:63" s="50" customFormat="1" ht="9.9499999999999993" customHeight="1" x14ac:dyDescent="0.3">
      <c r="A228" s="51"/>
      <c r="B228" s="51"/>
      <c r="C228" s="51"/>
      <c r="D228" s="51"/>
      <c r="E228" s="837"/>
      <c r="F228" s="838"/>
      <c r="G228" s="839"/>
      <c r="H228" s="839"/>
      <c r="I228" s="839"/>
      <c r="J228" s="839"/>
      <c r="K228" s="840"/>
      <c r="L228" s="841"/>
      <c r="M228" s="117"/>
      <c r="N228" s="117"/>
      <c r="O228" s="117"/>
      <c r="P228" s="117"/>
      <c r="Q228" s="117"/>
      <c r="R228" s="117"/>
      <c r="S228" s="117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105"/>
    </row>
    <row r="229" spans="1:63" s="50" customFormat="1" ht="14.25" x14ac:dyDescent="0.2">
      <c r="A229" s="51"/>
      <c r="B229" s="51"/>
      <c r="C229" s="51"/>
      <c r="D229" s="51"/>
      <c r="E229" s="875" t="s">
        <v>306</v>
      </c>
      <c r="F229" s="876"/>
      <c r="G229" s="876"/>
      <c r="H229" s="876"/>
      <c r="I229" s="876"/>
      <c r="J229" s="876"/>
      <c r="K229" s="876"/>
      <c r="L229" s="877"/>
      <c r="M229" s="297"/>
      <c r="N229" s="297"/>
      <c r="O229" s="297"/>
      <c r="P229" s="297"/>
      <c r="Q229" s="297"/>
      <c r="R229" s="297"/>
      <c r="S229" s="297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105"/>
    </row>
    <row r="230" spans="1:63" s="50" customFormat="1" ht="14.1" customHeight="1" x14ac:dyDescent="0.2">
      <c r="A230" s="51"/>
      <c r="B230" s="51"/>
      <c r="C230" s="51"/>
      <c r="D230" s="51"/>
      <c r="E230" s="878" t="s">
        <v>345</v>
      </c>
      <c r="F230" s="879"/>
      <c r="G230" s="879"/>
      <c r="H230" s="879"/>
      <c r="I230" s="879"/>
      <c r="J230" s="879"/>
      <c r="K230" s="879"/>
      <c r="L230" s="880"/>
      <c r="M230" s="295"/>
      <c r="N230" s="295"/>
      <c r="O230" s="295"/>
      <c r="P230" s="295"/>
      <c r="Q230" s="295"/>
      <c r="R230" s="295"/>
      <c r="S230" s="295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105"/>
    </row>
    <row r="231" spans="1:63" s="50" customFormat="1" ht="14.1" customHeight="1" x14ac:dyDescent="0.2">
      <c r="A231" s="51"/>
      <c r="B231" s="51"/>
      <c r="C231" s="51"/>
      <c r="D231" s="51"/>
      <c r="E231" s="878" t="s">
        <v>346</v>
      </c>
      <c r="F231" s="879"/>
      <c r="G231" s="879"/>
      <c r="H231" s="879"/>
      <c r="I231" s="879"/>
      <c r="J231" s="879"/>
      <c r="K231" s="879"/>
      <c r="L231" s="880"/>
      <c r="M231" s="295"/>
      <c r="N231" s="295"/>
      <c r="O231" s="295"/>
      <c r="P231" s="295"/>
      <c r="Q231" s="295"/>
      <c r="R231" s="295"/>
      <c r="S231" s="295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105"/>
    </row>
    <row r="232" spans="1:63" s="50" customFormat="1" ht="14.1" customHeight="1" x14ac:dyDescent="0.2">
      <c r="A232" s="51"/>
      <c r="B232" s="51"/>
      <c r="C232" s="51"/>
      <c r="D232" s="51"/>
      <c r="E232" s="878" t="s">
        <v>347</v>
      </c>
      <c r="F232" s="879"/>
      <c r="G232" s="879"/>
      <c r="H232" s="879"/>
      <c r="I232" s="879"/>
      <c r="J232" s="879"/>
      <c r="K232" s="879"/>
      <c r="L232" s="880"/>
      <c r="M232" s="295"/>
      <c r="N232" s="295"/>
      <c r="O232" s="295"/>
      <c r="P232" s="295"/>
      <c r="Q232" s="295"/>
      <c r="R232" s="295"/>
      <c r="S232" s="295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105"/>
    </row>
    <row r="233" spans="1:63" s="50" customFormat="1" ht="9.9499999999999993" customHeight="1" x14ac:dyDescent="0.3">
      <c r="A233" s="51"/>
      <c r="B233" s="51"/>
      <c r="C233" s="51"/>
      <c r="D233" s="51"/>
      <c r="E233" s="837"/>
      <c r="F233" s="838"/>
      <c r="G233" s="839"/>
      <c r="H233" s="839"/>
      <c r="I233" s="839"/>
      <c r="J233" s="839"/>
      <c r="K233" s="840"/>
      <c r="L233" s="841"/>
      <c r="M233" s="117"/>
      <c r="N233" s="117"/>
      <c r="O233" s="117"/>
      <c r="P233" s="117"/>
      <c r="Q233" s="117"/>
      <c r="R233" s="117"/>
      <c r="S233" s="117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105"/>
    </row>
    <row r="234" spans="1:63" s="50" customFormat="1" ht="11.1" customHeight="1" x14ac:dyDescent="0.3">
      <c r="A234" s="51"/>
      <c r="B234" s="51"/>
      <c r="C234" s="51"/>
      <c r="D234" s="51"/>
      <c r="E234" s="842" t="s">
        <v>308</v>
      </c>
      <c r="F234" s="838"/>
      <c r="G234" s="839"/>
      <c r="H234" s="839"/>
      <c r="I234" s="839"/>
      <c r="J234" s="839"/>
      <c r="K234" s="840"/>
      <c r="L234" s="841"/>
      <c r="M234" s="117"/>
      <c r="N234" s="117"/>
      <c r="O234" s="117"/>
      <c r="P234" s="117"/>
      <c r="Q234" s="117"/>
      <c r="R234" s="117"/>
      <c r="S234" s="117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105"/>
    </row>
    <row r="235" spans="1:63" s="50" customFormat="1" ht="8.25" customHeight="1" thickBot="1" x14ac:dyDescent="0.25">
      <c r="A235" s="51"/>
      <c r="B235" s="51"/>
      <c r="C235" s="51"/>
      <c r="D235" s="51"/>
      <c r="E235" s="843"/>
      <c r="F235" s="844"/>
      <c r="G235" s="844"/>
      <c r="H235" s="844"/>
      <c r="I235" s="844"/>
      <c r="J235" s="844"/>
      <c r="K235" s="845"/>
      <c r="L235" s="846"/>
      <c r="M235" s="117"/>
      <c r="N235" s="117"/>
      <c r="O235" s="117"/>
      <c r="P235" s="117"/>
      <c r="Q235" s="117"/>
      <c r="R235" s="117"/>
      <c r="S235" s="117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105"/>
    </row>
    <row r="236" spans="1:63" s="50" customFormat="1" ht="18" customHeight="1" thickBot="1" x14ac:dyDescent="0.25">
      <c r="A236" s="51"/>
      <c r="B236" s="51"/>
      <c r="C236" s="51"/>
      <c r="D236" s="51"/>
      <c r="E236" s="866" t="s">
        <v>307</v>
      </c>
      <c r="F236" s="867"/>
      <c r="G236" s="867"/>
      <c r="H236" s="867"/>
      <c r="I236" s="867"/>
      <c r="J236" s="867"/>
      <c r="K236" s="867"/>
      <c r="L236" s="868"/>
      <c r="M236" s="294"/>
      <c r="N236" s="294"/>
      <c r="O236" s="294"/>
      <c r="P236" s="294"/>
      <c r="Q236" s="294"/>
      <c r="R236" s="294"/>
      <c r="S236" s="294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105"/>
    </row>
    <row r="237" spans="1:63" s="50" customFormat="1" ht="11.25" customHeight="1" x14ac:dyDescent="0.2">
      <c r="A237" s="51"/>
      <c r="B237" s="51"/>
      <c r="C237" s="51"/>
      <c r="D237" s="51"/>
      <c r="E237" s="847"/>
      <c r="F237" s="848"/>
      <c r="G237" s="848"/>
      <c r="H237" s="848"/>
      <c r="I237" s="848"/>
      <c r="J237" s="848"/>
      <c r="K237" s="848"/>
      <c r="L237" s="849"/>
      <c r="M237" s="117"/>
      <c r="N237" s="117"/>
      <c r="O237" s="117"/>
      <c r="P237" s="117"/>
      <c r="Q237" s="117"/>
      <c r="R237" s="117"/>
      <c r="S237" s="117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105"/>
    </row>
    <row r="238" spans="1:63" s="50" customFormat="1" ht="14.25" x14ac:dyDescent="0.2">
      <c r="A238" s="51"/>
      <c r="B238" s="51"/>
      <c r="C238" s="51"/>
      <c r="D238" s="51"/>
      <c r="E238" s="850"/>
      <c r="F238" s="117"/>
      <c r="G238" s="117"/>
      <c r="H238" s="117"/>
      <c r="I238" s="117"/>
      <c r="J238" s="117"/>
      <c r="K238" s="117"/>
      <c r="L238" s="851"/>
      <c r="M238" s="117"/>
      <c r="N238" s="117"/>
      <c r="O238" s="117"/>
      <c r="P238" s="117"/>
      <c r="Q238" s="117"/>
      <c r="R238" s="117"/>
      <c r="S238" s="117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105"/>
    </row>
    <row r="239" spans="1:63" s="50" customFormat="1" ht="14.25" x14ac:dyDescent="0.2">
      <c r="A239" s="51"/>
      <c r="B239" s="51"/>
      <c r="C239" s="51"/>
      <c r="D239" s="51"/>
      <c r="E239" s="850"/>
      <c r="F239" s="117"/>
      <c r="G239" s="117"/>
      <c r="H239" s="117"/>
      <c r="I239" s="117"/>
      <c r="J239" s="117"/>
      <c r="K239" s="117"/>
      <c r="L239" s="851"/>
      <c r="M239" s="117"/>
      <c r="N239" s="117"/>
      <c r="O239" s="117"/>
      <c r="P239" s="117"/>
      <c r="Q239" s="117"/>
      <c r="R239" s="117"/>
      <c r="S239" s="117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105"/>
    </row>
    <row r="240" spans="1:63" s="50" customFormat="1" ht="14.25" x14ac:dyDescent="0.2">
      <c r="A240" s="51"/>
      <c r="B240" s="51"/>
      <c r="C240" s="51"/>
      <c r="D240" s="51"/>
      <c r="E240" s="850"/>
      <c r="F240" s="117"/>
      <c r="G240" s="117"/>
      <c r="H240" s="117"/>
      <c r="I240" s="117"/>
      <c r="J240" s="117"/>
      <c r="K240" s="117"/>
      <c r="L240" s="851"/>
      <c r="M240" s="117"/>
      <c r="N240" s="117"/>
      <c r="O240" s="117"/>
      <c r="P240" s="117"/>
      <c r="Q240" s="117"/>
      <c r="R240" s="117"/>
      <c r="S240" s="117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105"/>
    </row>
    <row r="241" spans="1:63" s="50" customFormat="1" ht="14.25" x14ac:dyDescent="0.2">
      <c r="A241" s="51"/>
      <c r="B241" s="51"/>
      <c r="C241" s="51"/>
      <c r="D241" s="51"/>
      <c r="E241" s="850"/>
      <c r="F241" s="117"/>
      <c r="G241" s="117"/>
      <c r="H241" s="117"/>
      <c r="I241" s="117"/>
      <c r="J241" s="117"/>
      <c r="K241" s="117"/>
      <c r="L241" s="851"/>
      <c r="M241" s="117"/>
      <c r="N241" s="117"/>
      <c r="O241" s="117"/>
      <c r="P241" s="117"/>
      <c r="Q241" s="117"/>
      <c r="R241" s="117"/>
      <c r="S241" s="117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105"/>
    </row>
    <row r="242" spans="1:63" s="50" customFormat="1" ht="14.25" x14ac:dyDescent="0.2">
      <c r="A242" s="51"/>
      <c r="B242" s="51"/>
      <c r="C242" s="51"/>
      <c r="D242" s="51"/>
      <c r="E242" s="850"/>
      <c r="F242" s="117"/>
      <c r="G242" s="117"/>
      <c r="H242" s="117"/>
      <c r="I242" s="117"/>
      <c r="J242" s="117"/>
      <c r="K242" s="117"/>
      <c r="L242" s="851"/>
      <c r="M242" s="117"/>
      <c r="N242" s="117"/>
      <c r="O242" s="117"/>
      <c r="P242" s="117"/>
      <c r="Q242" s="117"/>
      <c r="R242" s="117"/>
      <c r="S242" s="117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105"/>
    </row>
    <row r="243" spans="1:63" s="50" customFormat="1" ht="14.25" x14ac:dyDescent="0.2">
      <c r="A243" s="51"/>
      <c r="B243" s="51"/>
      <c r="C243" s="51"/>
      <c r="D243" s="51"/>
      <c r="E243" s="850"/>
      <c r="F243" s="117"/>
      <c r="G243" s="117"/>
      <c r="H243" s="117"/>
      <c r="I243" s="117"/>
      <c r="J243" s="117"/>
      <c r="K243" s="117"/>
      <c r="L243" s="851"/>
      <c r="M243" s="117"/>
      <c r="N243" s="117"/>
      <c r="O243" s="117"/>
      <c r="P243" s="117"/>
      <c r="Q243" s="117"/>
      <c r="R243" s="117"/>
      <c r="S243" s="117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105"/>
    </row>
    <row r="244" spans="1:63" s="50" customFormat="1" ht="14.25" x14ac:dyDescent="0.2">
      <c r="A244" s="51"/>
      <c r="B244" s="51"/>
      <c r="C244" s="51"/>
      <c r="D244" s="51"/>
      <c r="E244" s="850"/>
      <c r="F244" s="117"/>
      <c r="G244" s="117"/>
      <c r="H244" s="117"/>
      <c r="I244" s="117"/>
      <c r="J244" s="117"/>
      <c r="K244" s="117"/>
      <c r="L244" s="851"/>
      <c r="M244" s="117"/>
      <c r="N244" s="117"/>
      <c r="O244" s="117"/>
      <c r="P244" s="117"/>
      <c r="Q244" s="117"/>
      <c r="R244" s="117"/>
      <c r="S244" s="117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105"/>
    </row>
    <row r="245" spans="1:63" s="50" customFormat="1" ht="14.25" x14ac:dyDescent="0.2">
      <c r="A245" s="51"/>
      <c r="B245" s="51"/>
      <c r="C245" s="51"/>
      <c r="D245" s="51"/>
      <c r="E245" s="850"/>
      <c r="F245" s="117"/>
      <c r="G245" s="117"/>
      <c r="H245" s="117"/>
      <c r="I245" s="117"/>
      <c r="J245" s="117"/>
      <c r="K245" s="117"/>
      <c r="L245" s="851"/>
      <c r="M245" s="117"/>
      <c r="N245" s="117"/>
      <c r="O245" s="117"/>
      <c r="P245" s="117"/>
      <c r="Q245" s="117"/>
      <c r="R245" s="117"/>
      <c r="S245" s="117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105"/>
    </row>
    <row r="246" spans="1:63" s="50" customFormat="1" ht="14.25" x14ac:dyDescent="0.2">
      <c r="A246" s="51"/>
      <c r="B246" s="51"/>
      <c r="C246" s="51"/>
      <c r="D246" s="51"/>
      <c r="E246" s="850"/>
      <c r="F246" s="117"/>
      <c r="G246" s="117"/>
      <c r="H246" s="117"/>
      <c r="I246" s="117"/>
      <c r="J246" s="117"/>
      <c r="K246" s="117"/>
      <c r="L246" s="851"/>
      <c r="M246" s="117"/>
      <c r="N246" s="117"/>
      <c r="O246" s="117"/>
      <c r="P246" s="117"/>
      <c r="Q246" s="117"/>
      <c r="R246" s="117"/>
      <c r="S246" s="117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105"/>
    </row>
    <row r="247" spans="1:63" s="50" customFormat="1" ht="14.25" x14ac:dyDescent="0.2">
      <c r="A247" s="51"/>
      <c r="B247" s="51"/>
      <c r="C247" s="51"/>
      <c r="D247" s="51"/>
      <c r="E247" s="850"/>
      <c r="F247" s="117"/>
      <c r="G247" s="117"/>
      <c r="H247" s="117"/>
      <c r="I247" s="117"/>
      <c r="J247" s="117"/>
      <c r="K247" s="117"/>
      <c r="L247" s="851"/>
      <c r="M247" s="117"/>
      <c r="N247" s="117"/>
      <c r="O247" s="117"/>
      <c r="P247" s="117"/>
      <c r="Q247" s="117"/>
      <c r="R247" s="117"/>
      <c r="S247" s="117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105"/>
    </row>
    <row r="248" spans="1:63" s="50" customFormat="1" ht="14.25" x14ac:dyDescent="0.2">
      <c r="A248" s="51"/>
      <c r="B248" s="51"/>
      <c r="C248" s="51"/>
      <c r="D248" s="51"/>
      <c r="E248" s="850"/>
      <c r="F248" s="117"/>
      <c r="G248" s="117"/>
      <c r="H248" s="117"/>
      <c r="I248" s="117"/>
      <c r="J248" s="117"/>
      <c r="K248" s="117"/>
      <c r="L248" s="851"/>
      <c r="M248" s="117"/>
      <c r="N248" s="117"/>
      <c r="O248" s="117"/>
      <c r="P248" s="117"/>
      <c r="Q248" s="117"/>
      <c r="R248" s="117"/>
      <c r="S248" s="117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105"/>
    </row>
    <row r="249" spans="1:63" s="50" customFormat="1" ht="14.25" x14ac:dyDescent="0.2">
      <c r="A249" s="51"/>
      <c r="B249" s="51"/>
      <c r="C249" s="51"/>
      <c r="D249" s="51"/>
      <c r="E249" s="850"/>
      <c r="F249" s="117"/>
      <c r="G249" s="117"/>
      <c r="H249" s="117"/>
      <c r="I249" s="117"/>
      <c r="J249" s="117"/>
      <c r="K249" s="117"/>
      <c r="L249" s="851"/>
      <c r="M249" s="117"/>
      <c r="N249" s="117"/>
      <c r="O249" s="117"/>
      <c r="P249" s="117"/>
      <c r="Q249" s="117"/>
      <c r="R249" s="117"/>
      <c r="S249" s="117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105"/>
    </row>
    <row r="250" spans="1:63" s="50" customFormat="1" ht="14.25" x14ac:dyDescent="0.2">
      <c r="A250" s="51"/>
      <c r="B250" s="51"/>
      <c r="C250" s="51"/>
      <c r="D250" s="51"/>
      <c r="E250" s="850"/>
      <c r="F250" s="117"/>
      <c r="G250" s="117"/>
      <c r="H250" s="117"/>
      <c r="I250" s="117"/>
      <c r="J250" s="117"/>
      <c r="K250" s="117"/>
      <c r="L250" s="851"/>
      <c r="M250" s="117"/>
      <c r="N250" s="117"/>
      <c r="O250" s="117"/>
      <c r="P250" s="117"/>
      <c r="Q250" s="117"/>
      <c r="R250" s="117"/>
      <c r="S250" s="117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105"/>
    </row>
    <row r="251" spans="1:63" s="50" customFormat="1" ht="14.25" x14ac:dyDescent="0.2">
      <c r="A251" s="51"/>
      <c r="B251" s="51"/>
      <c r="C251" s="51"/>
      <c r="D251" s="51"/>
      <c r="E251" s="852"/>
      <c r="F251" s="853"/>
      <c r="G251" s="853"/>
      <c r="H251" s="853"/>
      <c r="I251" s="853"/>
      <c r="J251" s="853"/>
      <c r="K251" s="853"/>
      <c r="L251" s="854"/>
      <c r="M251" s="117"/>
      <c r="N251" s="117"/>
      <c r="O251" s="117"/>
      <c r="P251" s="117"/>
      <c r="Q251" s="117"/>
      <c r="R251" s="117"/>
      <c r="S251" s="117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105"/>
    </row>
    <row r="252" spans="1:63" s="50" customFormat="1" ht="14.25" x14ac:dyDescent="0.2">
      <c r="A252" s="51"/>
      <c r="B252" s="51"/>
      <c r="C252" s="51"/>
      <c r="D252" s="51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286"/>
    </row>
    <row r="253" spans="1:63" s="50" customFormat="1" ht="14.25" x14ac:dyDescent="0.2">
      <c r="A253" s="51"/>
      <c r="B253" s="51"/>
      <c r="C253" s="51"/>
      <c r="D253" s="51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286"/>
    </row>
    <row r="254" spans="1:63" s="50" customFormat="1" ht="14.25" x14ac:dyDescent="0.2">
      <c r="A254" s="51"/>
      <c r="B254" s="51"/>
      <c r="C254" s="51"/>
      <c r="D254" s="51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286"/>
    </row>
    <row r="255" spans="1:63" s="50" customFormat="1" ht="14.25" x14ac:dyDescent="0.2">
      <c r="A255" s="51"/>
      <c r="B255" s="51"/>
      <c r="C255" s="51"/>
      <c r="D255" s="51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286"/>
    </row>
    <row r="256" spans="1:63" s="50" customFormat="1" ht="14.25" x14ac:dyDescent="0.2">
      <c r="A256" s="51"/>
      <c r="B256" s="51"/>
      <c r="C256" s="51"/>
      <c r="D256" s="51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286"/>
    </row>
    <row r="257" spans="1:63" s="50" customFormat="1" ht="14.25" x14ac:dyDescent="0.2">
      <c r="A257" s="51"/>
      <c r="B257" s="51"/>
      <c r="C257" s="51"/>
      <c r="D257" s="51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286"/>
    </row>
    <row r="258" spans="1:63" s="50" customFormat="1" ht="14.25" x14ac:dyDescent="0.2">
      <c r="A258" s="51"/>
      <c r="B258" s="51"/>
      <c r="C258" s="51"/>
      <c r="D258" s="51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286"/>
    </row>
    <row r="259" spans="1:63" s="50" customForma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286"/>
    </row>
    <row r="260" spans="1:63" s="50" customForma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286"/>
    </row>
    <row r="261" spans="1:63" s="50" customForma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286"/>
    </row>
    <row r="262" spans="1:63" s="50" customForma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286"/>
    </row>
    <row r="263" spans="1:63" s="50" customForma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286"/>
    </row>
    <row r="264" spans="1:63" s="50" customForma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286"/>
    </row>
    <row r="265" spans="1:63" s="50" customForma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286"/>
    </row>
    <row r="266" spans="1:63" s="50" customForma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286"/>
    </row>
    <row r="267" spans="1:63" s="50" customForma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286"/>
    </row>
    <row r="268" spans="1:63" s="50" customForma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286"/>
    </row>
    <row r="269" spans="1:63" s="50" customForma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286"/>
    </row>
    <row r="270" spans="1:63" s="50" customForma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286"/>
    </row>
    <row r="271" spans="1:63" s="50" customForma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286"/>
    </row>
    <row r="272" spans="1:63" s="50" customForma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286"/>
    </row>
    <row r="273" spans="1:63" s="50" customForma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286"/>
    </row>
    <row r="274" spans="1:63" s="50" customForma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286"/>
    </row>
    <row r="275" spans="1:63" s="50" customForma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286"/>
    </row>
    <row r="276" spans="1:63" s="50" customForma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286"/>
    </row>
    <row r="277" spans="1:63" s="50" customForma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286"/>
    </row>
    <row r="278" spans="1:63" s="50" customForma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286"/>
    </row>
    <row r="279" spans="1:63" s="50" customForma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286"/>
    </row>
    <row r="280" spans="1:63" s="50" customForma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286"/>
    </row>
    <row r="281" spans="1:63" s="50" customForma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286"/>
    </row>
    <row r="282" spans="1:63" s="50" customForma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286"/>
    </row>
    <row r="283" spans="1:63" s="50" customForma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286"/>
    </row>
    <row r="284" spans="1:63" s="50" customForma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286"/>
    </row>
    <row r="285" spans="1:63" s="50" customForma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286"/>
    </row>
    <row r="286" spans="1:63" s="50" customForma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286"/>
    </row>
    <row r="287" spans="1:63" s="50" customForma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286"/>
    </row>
    <row r="288" spans="1:63" s="50" customForma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286"/>
    </row>
    <row r="289" spans="1:63" s="50" customForma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286"/>
    </row>
    <row r="290" spans="1:63" s="50" customForma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286"/>
    </row>
    <row r="291" spans="1:63" s="50" customForma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286"/>
    </row>
    <row r="292" spans="1:63" s="50" customForma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286"/>
    </row>
    <row r="293" spans="1:63" s="50" customForma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286"/>
    </row>
    <row r="294" spans="1:63" s="50" customForma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286"/>
    </row>
    <row r="295" spans="1:63" s="50" customForma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286"/>
    </row>
    <row r="296" spans="1:63" s="50" customForma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286"/>
    </row>
    <row r="297" spans="1:63" s="50" customForma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286"/>
    </row>
    <row r="298" spans="1:63" s="50" customForma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286"/>
    </row>
    <row r="299" spans="1:63" s="50" customForma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286"/>
    </row>
    <row r="300" spans="1:63" s="50" customForma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286"/>
    </row>
    <row r="301" spans="1:63" s="50" customForma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286"/>
    </row>
    <row r="302" spans="1:63" s="50" customForma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286"/>
    </row>
    <row r="303" spans="1:63" s="50" customForma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286"/>
    </row>
    <row r="304" spans="1:63" s="50" customForma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286"/>
    </row>
    <row r="305" spans="1:63" s="50" customFormat="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286"/>
    </row>
    <row r="306" spans="1:63" s="50" customFormat="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286"/>
    </row>
    <row r="307" spans="1:63" s="50" customForma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286"/>
    </row>
    <row r="308" spans="1:63" s="50" customForma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286"/>
    </row>
    <row r="309" spans="1:63" s="50" customForma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286"/>
    </row>
    <row r="310" spans="1:63" s="50" customForma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286"/>
    </row>
    <row r="311" spans="1:63" s="50" customForma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286"/>
    </row>
    <row r="312" spans="1:63" s="50" customForma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286"/>
    </row>
    <row r="313" spans="1:63" s="50" customForma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286"/>
    </row>
    <row r="314" spans="1:63" s="50" customForma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286"/>
    </row>
    <row r="315" spans="1:63" s="50" customForma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286"/>
    </row>
    <row r="316" spans="1:63" s="50" customForma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286"/>
    </row>
    <row r="317" spans="1:63" s="50" customForma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286"/>
    </row>
    <row r="318" spans="1:63" s="50" customForma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286"/>
    </row>
    <row r="319" spans="1:63" s="50" customForma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286"/>
    </row>
    <row r="320" spans="1:63" s="50" customForma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286"/>
    </row>
    <row r="321" spans="1:63" s="50" customForma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286"/>
    </row>
    <row r="322" spans="1:63" s="50" customForma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286"/>
    </row>
    <row r="323" spans="1:63" s="50" customForma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286"/>
    </row>
    <row r="324" spans="1:63" s="50" customForma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286"/>
    </row>
    <row r="325" spans="1:63" s="50" customForma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286"/>
    </row>
    <row r="326" spans="1:63" s="50" customForma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286"/>
    </row>
    <row r="327" spans="1:63" s="50" customForma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286"/>
    </row>
    <row r="328" spans="1:63" s="50" customForma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286"/>
    </row>
    <row r="329" spans="1:63" s="50" customForma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286"/>
    </row>
    <row r="330" spans="1:63" s="50" customForma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286"/>
    </row>
    <row r="331" spans="1:63" s="50" customForma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286"/>
    </row>
    <row r="332" spans="1:63" s="50" customForma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286"/>
    </row>
    <row r="333" spans="1:63" s="50" customForma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286"/>
    </row>
    <row r="334" spans="1:63" s="50" customForma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286"/>
    </row>
    <row r="335" spans="1:63" s="50" customForma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286"/>
    </row>
    <row r="336" spans="1:63" s="50" customForma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286"/>
    </row>
    <row r="337" spans="1:63" s="50" customForma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286"/>
    </row>
    <row r="338" spans="1:63" s="50" customForma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286"/>
    </row>
    <row r="339" spans="1:63" s="50" customForma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286"/>
    </row>
    <row r="340" spans="1:63" s="50" customForma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286"/>
    </row>
    <row r="341" spans="1:63" s="50" customForma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286"/>
    </row>
    <row r="342" spans="1:63" s="50" customFormat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286"/>
    </row>
    <row r="343" spans="1:63" s="50" customFormat="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286"/>
    </row>
    <row r="344" spans="1:63" s="50" customFormat="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286"/>
    </row>
    <row r="345" spans="1:63" s="50" customFormat="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286"/>
    </row>
    <row r="346" spans="1:63" s="50" customFormat="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286"/>
    </row>
    <row r="347" spans="1:63" s="50" customFormat="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286"/>
    </row>
    <row r="348" spans="1:63" s="50" customFormat="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286"/>
    </row>
    <row r="349" spans="1:63" s="50" customFormat="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286"/>
    </row>
    <row r="350" spans="1:63" s="50" customFormat="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286"/>
    </row>
    <row r="351" spans="1:63" s="50" customFormat="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286"/>
    </row>
    <row r="352" spans="1:63" s="50" customFormat="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286"/>
    </row>
    <row r="353" spans="1:63" s="50" customFormat="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286"/>
    </row>
    <row r="354" spans="1:63" s="50" customFormat="1" x14ac:dyDescent="0.2">
      <c r="A354" s="285"/>
      <c r="B354" s="285"/>
      <c r="C354" s="285"/>
      <c r="D354" s="285"/>
      <c r="E354" s="285"/>
      <c r="F354" s="285"/>
      <c r="G354" s="285"/>
      <c r="H354" s="285"/>
      <c r="I354" s="285"/>
      <c r="J354" s="285"/>
      <c r="K354" s="285"/>
      <c r="L354" s="285"/>
      <c r="M354" s="285"/>
      <c r="N354" s="285"/>
      <c r="O354" s="285"/>
      <c r="P354" s="285"/>
      <c r="Q354" s="285"/>
      <c r="R354" s="285"/>
      <c r="S354" s="285"/>
      <c r="T354" s="285"/>
      <c r="U354" s="285"/>
      <c r="V354" s="285"/>
      <c r="W354" s="285"/>
      <c r="X354" s="285"/>
      <c r="Y354" s="285"/>
      <c r="Z354" s="285"/>
      <c r="AA354" s="285"/>
      <c r="AB354" s="285"/>
      <c r="AC354" s="285"/>
      <c r="AD354" s="285"/>
      <c r="AE354" s="285"/>
      <c r="AF354" s="285"/>
      <c r="AG354" s="285"/>
      <c r="AH354" s="285"/>
      <c r="AI354" s="285"/>
      <c r="AJ354" s="285"/>
      <c r="AK354" s="285"/>
      <c r="AL354" s="285"/>
      <c r="AM354" s="285"/>
      <c r="AN354" s="285"/>
      <c r="AO354" s="285"/>
      <c r="AP354" s="285"/>
      <c r="AQ354" s="285"/>
      <c r="AR354" s="285"/>
      <c r="AS354" s="285"/>
      <c r="AT354" s="285"/>
      <c r="AU354" s="285"/>
      <c r="AV354" s="285"/>
      <c r="AW354" s="285"/>
      <c r="AX354" s="285"/>
      <c r="AY354" s="285"/>
      <c r="AZ354" s="285"/>
      <c r="BA354" s="285"/>
      <c r="BB354" s="285"/>
      <c r="BC354" s="285"/>
      <c r="BD354" s="285"/>
      <c r="BE354" s="285"/>
      <c r="BF354" s="285"/>
      <c r="BG354" s="285"/>
      <c r="BH354" s="285"/>
      <c r="BI354" s="285"/>
      <c r="BJ354" s="285"/>
      <c r="BK354" s="304"/>
    </row>
    <row r="355" spans="1:63" s="50" customFormat="1" x14ac:dyDescent="0.2"/>
    <row r="356" spans="1:63" s="50" customFormat="1" x14ac:dyDescent="0.2"/>
    <row r="357" spans="1:63" s="50" customFormat="1" x14ac:dyDescent="0.2"/>
    <row r="358" spans="1:63" s="50" customFormat="1" x14ac:dyDescent="0.2"/>
    <row r="359" spans="1:63" s="50" customFormat="1" x14ac:dyDescent="0.2"/>
    <row r="360" spans="1:63" s="50" customFormat="1" x14ac:dyDescent="0.2"/>
    <row r="361" spans="1:63" s="50" customFormat="1" x14ac:dyDescent="0.2"/>
    <row r="362" spans="1:63" s="50" customFormat="1" x14ac:dyDescent="0.2"/>
    <row r="363" spans="1:63" s="50" customFormat="1" x14ac:dyDescent="0.2"/>
    <row r="364" spans="1:63" s="50" customFormat="1" x14ac:dyDescent="0.2"/>
    <row r="365" spans="1:63" s="50" customFormat="1" x14ac:dyDescent="0.2"/>
    <row r="366" spans="1:63" s="50" customFormat="1" x14ac:dyDescent="0.2"/>
    <row r="367" spans="1:63" s="50" customFormat="1" x14ac:dyDescent="0.2"/>
    <row r="368" spans="1:63" s="50" customFormat="1" x14ac:dyDescent="0.2"/>
    <row r="369" s="50" customFormat="1" x14ac:dyDescent="0.2"/>
    <row r="370" s="50" customFormat="1" x14ac:dyDescent="0.2"/>
    <row r="371" s="50" customFormat="1" x14ac:dyDescent="0.2"/>
    <row r="372" s="50" customFormat="1" x14ac:dyDescent="0.2"/>
    <row r="373" s="50" customFormat="1" x14ac:dyDescent="0.2"/>
    <row r="374" s="50" customFormat="1" x14ac:dyDescent="0.2"/>
    <row r="375" s="50" customFormat="1" x14ac:dyDescent="0.2"/>
    <row r="376" s="50" customFormat="1" x14ac:dyDescent="0.2"/>
    <row r="377" s="50" customFormat="1" x14ac:dyDescent="0.2"/>
    <row r="378" s="50" customFormat="1" x14ac:dyDescent="0.2"/>
    <row r="379" s="50" customFormat="1" x14ac:dyDescent="0.2"/>
    <row r="380" s="50" customFormat="1" x14ac:dyDescent="0.2"/>
    <row r="381" s="50" customFormat="1" x14ac:dyDescent="0.2"/>
    <row r="382" s="50" customFormat="1" x14ac:dyDescent="0.2"/>
    <row r="383" s="50" customFormat="1" x14ac:dyDescent="0.2"/>
    <row r="384" s="50" customFormat="1" x14ac:dyDescent="0.2"/>
    <row r="385" s="50" customFormat="1" x14ac:dyDescent="0.2"/>
    <row r="386" s="50" customFormat="1" x14ac:dyDescent="0.2"/>
    <row r="387" s="50" customFormat="1" x14ac:dyDescent="0.2"/>
    <row r="388" s="50" customFormat="1" x14ac:dyDescent="0.2"/>
    <row r="389" s="50" customFormat="1" x14ac:dyDescent="0.2"/>
    <row r="390" s="50" customFormat="1" x14ac:dyDescent="0.2"/>
    <row r="391" s="50" customFormat="1" x14ac:dyDescent="0.2"/>
    <row r="392" s="50" customFormat="1" x14ac:dyDescent="0.2"/>
    <row r="393" s="50" customFormat="1" x14ac:dyDescent="0.2"/>
    <row r="394" s="50" customFormat="1" x14ac:dyDescent="0.2"/>
    <row r="395" s="50" customFormat="1" x14ac:dyDescent="0.2"/>
    <row r="396" s="50" customFormat="1" x14ac:dyDescent="0.2"/>
    <row r="397" s="50" customFormat="1" x14ac:dyDescent="0.2"/>
    <row r="398" s="50" customFormat="1" x14ac:dyDescent="0.2"/>
    <row r="399" s="50" customFormat="1" x14ac:dyDescent="0.2"/>
    <row r="400" s="50" customFormat="1" x14ac:dyDescent="0.2"/>
    <row r="401" s="50" customFormat="1" x14ac:dyDescent="0.2"/>
    <row r="402" s="50" customFormat="1" x14ac:dyDescent="0.2"/>
    <row r="403" s="50" customFormat="1" x14ac:dyDescent="0.2"/>
    <row r="404" s="50" customFormat="1" x14ac:dyDescent="0.2"/>
    <row r="405" s="50" customFormat="1" x14ac:dyDescent="0.2"/>
    <row r="406" s="50" customFormat="1" x14ac:dyDescent="0.2"/>
    <row r="407" s="50" customFormat="1" x14ac:dyDescent="0.2"/>
    <row r="408" s="50" customFormat="1" x14ac:dyDescent="0.2"/>
    <row r="409" s="50" customFormat="1" x14ac:dyDescent="0.2"/>
    <row r="410" s="50" customFormat="1" x14ac:dyDescent="0.2"/>
    <row r="411" s="50" customFormat="1" x14ac:dyDescent="0.2"/>
    <row r="412" s="50" customFormat="1" x14ac:dyDescent="0.2"/>
    <row r="413" s="50" customFormat="1" x14ac:dyDescent="0.2"/>
    <row r="414" s="50" customFormat="1" x14ac:dyDescent="0.2"/>
    <row r="415" s="50" customFormat="1" x14ac:dyDescent="0.2"/>
    <row r="416" s="50" customFormat="1" x14ac:dyDescent="0.2"/>
    <row r="417" s="50" customFormat="1" x14ac:dyDescent="0.2"/>
    <row r="418" s="50" customFormat="1" x14ac:dyDescent="0.2"/>
    <row r="419" s="50" customFormat="1" x14ac:dyDescent="0.2"/>
    <row r="420" s="50" customFormat="1" x14ac:dyDescent="0.2"/>
    <row r="421" s="50" customFormat="1" x14ac:dyDescent="0.2"/>
    <row r="422" s="50" customFormat="1" x14ac:dyDescent="0.2"/>
    <row r="423" s="50" customFormat="1" x14ac:dyDescent="0.2"/>
    <row r="424" s="50" customFormat="1" x14ac:dyDescent="0.2"/>
    <row r="425" s="50" customFormat="1" x14ac:dyDescent="0.2"/>
    <row r="426" s="50" customFormat="1" x14ac:dyDescent="0.2"/>
    <row r="427" s="50" customFormat="1" x14ac:dyDescent="0.2"/>
  </sheetData>
  <sheetProtection password="F984" sheet="1" objects="1" scenarios="1"/>
  <mergeCells count="19">
    <mergeCell ref="E3:L3"/>
    <mergeCell ref="E4:L4"/>
    <mergeCell ref="E10:L10"/>
    <mergeCell ref="E207:L207"/>
    <mergeCell ref="E224:L224"/>
    <mergeCell ref="E9:L9"/>
    <mergeCell ref="E6:L6"/>
    <mergeCell ref="E7:L7"/>
    <mergeCell ref="F13:K13"/>
    <mergeCell ref="E22:F23"/>
    <mergeCell ref="K22:L23"/>
    <mergeCell ref="H15:I15"/>
    <mergeCell ref="E236:L236"/>
    <mergeCell ref="E226:L226"/>
    <mergeCell ref="E227:L227"/>
    <mergeCell ref="E229:L229"/>
    <mergeCell ref="E230:L230"/>
    <mergeCell ref="E231:L231"/>
    <mergeCell ref="E232:L232"/>
  </mergeCells>
  <phoneticPr fontId="2" type="noConversion"/>
  <dataValidations count="1">
    <dataValidation type="list" allowBlank="1" showInputMessage="1" showErrorMessage="1" errorTitle="ERROR" error="ELIGE DE LA LISTA DESPLEGABLE" sqref="H19">
      <formula1>meses</formula1>
    </dataValidation>
  </dataValidations>
  <hyperlinks>
    <hyperlink ref="E22:F23" location="INFOINICIO" tooltip="INFORMACIÓN GENERAL" display="información"/>
    <hyperlink ref="K22:L23" location="arribaING" tooltip="Ir a la hoja SIGUIENTE" display="comenzar"/>
  </hyperlinks>
  <printOptions horizontalCentered="1" verticalCentered="1"/>
  <pageMargins left="0.78740157480314965" right="0.78740157480314965" top="0.98425196850393704" bottom="1.9685039370078741" header="0" footer="0"/>
  <pageSetup paperSize="9" orientation="landscape" horizontalDpi="4294967292" r:id="rId1"/>
  <headerFooter alignWithMargins="0"/>
  <ignoredErrors>
    <ignoredError sqref="H1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 enableFormatConditionsCalculation="0">
    <tabColor theme="6" tint="-0.499984740745262"/>
    <pageSetUpPr fitToPage="1"/>
  </sheetPr>
  <dimension ref="A1:BU388"/>
  <sheetViews>
    <sheetView showGridLines="0" showRowColHeaders="0" showZeros="0" tabSelected="1" showOutlineSymbols="0" zoomScale="75" zoomScaleNormal="75" workbookViewId="0">
      <pane xSplit="6" ySplit="7" topLeftCell="G11" activePane="bottomRight" state="frozen"/>
      <selection activeCell="Q240" sqref="Q240"/>
      <selection pane="topRight" activeCell="Q240" sqref="Q240"/>
      <selection pane="bottomLeft" activeCell="Q240" sqref="Q240"/>
      <selection pane="bottomRight" activeCell="A8" sqref="A8:A169"/>
    </sheetView>
  </sheetViews>
  <sheetFormatPr baseColWidth="10" defaultRowHeight="12.75" x14ac:dyDescent="0.2"/>
  <cols>
    <col min="1" max="1" width="11.42578125" style="50" hidden="1" customWidth="1"/>
    <col min="2" max="3" width="0.85546875" style="50" customWidth="1"/>
    <col min="4" max="5" width="1.7109375" customWidth="1"/>
    <col min="6" max="6" width="22.7109375" customWidth="1"/>
    <col min="7" max="7" width="14.85546875" customWidth="1"/>
    <col min="8" max="8" width="13.140625" customWidth="1"/>
    <col min="9" max="9" width="16.42578125" customWidth="1"/>
    <col min="10" max="13" width="12.7109375" customWidth="1"/>
    <col min="14" max="14" width="14.85546875" customWidth="1"/>
    <col min="15" max="15" width="13.42578125" customWidth="1"/>
    <col min="16" max="16" width="14.5703125" customWidth="1"/>
    <col min="17" max="17" width="14" customWidth="1"/>
    <col min="18" max="18" width="12.7109375" customWidth="1"/>
    <col min="19" max="19" width="16.5703125" customWidth="1"/>
    <col min="20" max="20" width="3.7109375" customWidth="1"/>
    <col min="21" max="21" width="0.85546875" customWidth="1"/>
    <col min="22" max="26" width="11.42578125" style="50"/>
    <col min="27" max="27" width="3.5703125" style="50" customWidth="1"/>
    <col min="28" max="68" width="11.42578125" style="50"/>
  </cols>
  <sheetData>
    <row r="1" spans="1:73" s="50" customFormat="1" ht="5.0999999999999996" customHeight="1" x14ac:dyDescent="0.2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414"/>
    </row>
    <row r="2" spans="1:73" s="50" customFormat="1" ht="5.0999999999999996" customHeight="1" thickBot="1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414"/>
    </row>
    <row r="3" spans="1:73" ht="16.5" customHeight="1" x14ac:dyDescent="0.2">
      <c r="A3" s="120"/>
      <c r="B3" s="120"/>
      <c r="C3" s="408"/>
      <c r="D3" s="128"/>
      <c r="E3" s="915" t="str">
        <f>INI!$H$15</f>
        <v>Mi Empresa &amp; Co</v>
      </c>
      <c r="F3" s="915"/>
      <c r="G3" s="915"/>
      <c r="H3" s="351"/>
      <c r="I3" s="908" t="s">
        <v>368</v>
      </c>
      <c r="J3" s="908"/>
      <c r="K3" s="908"/>
      <c r="L3" s="908"/>
      <c r="M3" s="908"/>
      <c r="N3" s="910">
        <f ca="1">SB!$C$73</f>
        <v>2014</v>
      </c>
      <c r="O3" s="910"/>
      <c r="P3" s="351"/>
      <c r="Q3" s="130"/>
      <c r="R3" s="120"/>
      <c r="S3" s="120"/>
      <c r="T3" s="120"/>
      <c r="U3" s="120"/>
      <c r="V3" s="120"/>
      <c r="W3" s="120"/>
      <c r="X3" s="120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414"/>
      <c r="BT3" s="50"/>
      <c r="BU3" s="50"/>
    </row>
    <row r="4" spans="1:73" ht="16.5" customHeight="1" thickBot="1" x14ac:dyDescent="0.25">
      <c r="A4" s="120"/>
      <c r="B4" s="120"/>
      <c r="C4" s="408"/>
      <c r="D4" s="131"/>
      <c r="E4" s="916"/>
      <c r="F4" s="916"/>
      <c r="G4" s="916"/>
      <c r="H4" s="352"/>
      <c r="I4" s="909"/>
      <c r="J4" s="909"/>
      <c r="K4" s="909"/>
      <c r="L4" s="909"/>
      <c r="M4" s="909"/>
      <c r="N4" s="911"/>
      <c r="O4" s="911"/>
      <c r="P4" s="352"/>
      <c r="Q4" s="133"/>
      <c r="R4" s="120"/>
      <c r="S4" s="120"/>
      <c r="T4" s="120"/>
      <c r="U4" s="120"/>
      <c r="V4" s="120"/>
      <c r="W4" s="51"/>
      <c r="X4" s="120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414"/>
      <c r="BT4" s="50"/>
      <c r="BU4" s="50"/>
    </row>
    <row r="5" spans="1:73" ht="5.0999999999999996" customHeight="1" x14ac:dyDescent="0.2">
      <c r="A5" s="120"/>
      <c r="B5" s="120"/>
      <c r="C5" s="409"/>
      <c r="D5" s="208"/>
      <c r="E5" s="181"/>
      <c r="F5" s="181"/>
      <c r="G5" s="181"/>
      <c r="H5" s="181"/>
      <c r="I5" s="181"/>
      <c r="J5" s="181"/>
      <c r="K5" s="181"/>
      <c r="L5" s="181"/>
      <c r="M5" s="914"/>
      <c r="N5" s="914"/>
      <c r="O5" s="181"/>
      <c r="P5" s="181"/>
      <c r="Q5" s="182"/>
      <c r="R5" s="170"/>
      <c r="S5" s="171"/>
      <c r="T5" s="172"/>
      <c r="U5" s="120"/>
      <c r="V5" s="120"/>
      <c r="W5" s="51"/>
      <c r="X5" s="120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414"/>
      <c r="BT5" s="50"/>
      <c r="BU5" s="50"/>
    </row>
    <row r="6" spans="1:73" ht="20.25" x14ac:dyDescent="0.35">
      <c r="A6" s="120"/>
      <c r="B6" s="120"/>
      <c r="C6" s="268"/>
      <c r="D6" s="921" t="s">
        <v>339</v>
      </c>
      <c r="E6" s="922"/>
      <c r="F6" s="206" t="s">
        <v>340</v>
      </c>
      <c r="G6" s="161">
        <f>$S$11</f>
        <v>0</v>
      </c>
      <c r="H6" s="917" t="s">
        <v>341</v>
      </c>
      <c r="I6" s="918"/>
      <c r="J6" s="161">
        <f>$S$47</f>
        <v>0</v>
      </c>
      <c r="K6" s="917" t="s">
        <v>342</v>
      </c>
      <c r="L6" s="918"/>
      <c r="M6" s="161">
        <f>$S$59</f>
        <v>0</v>
      </c>
      <c r="N6" s="919" t="s">
        <v>187</v>
      </c>
      <c r="O6" s="920"/>
      <c r="P6" s="923">
        <f>M6+J6+G6</f>
        <v>0</v>
      </c>
      <c r="Q6" s="924"/>
      <c r="R6" s="173"/>
      <c r="S6" s="174"/>
      <c r="T6" s="175"/>
      <c r="U6" s="120"/>
      <c r="V6" s="120"/>
      <c r="W6" s="120"/>
      <c r="X6" s="120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414"/>
      <c r="BT6" s="50"/>
      <c r="BU6" s="50"/>
    </row>
    <row r="7" spans="1:73" ht="5.0999999999999996" customHeight="1" x14ac:dyDescent="0.2">
      <c r="A7" s="120"/>
      <c r="B7" s="120"/>
      <c r="C7" s="409"/>
      <c r="D7" s="207"/>
      <c r="E7" s="173"/>
      <c r="F7" s="176"/>
      <c r="G7" s="177"/>
      <c r="H7" s="178"/>
      <c r="I7" s="179"/>
      <c r="J7" s="173"/>
      <c r="K7" s="180"/>
      <c r="L7" s="174"/>
      <c r="M7" s="174"/>
      <c r="N7" s="174"/>
      <c r="O7" s="173"/>
      <c r="P7" s="173"/>
      <c r="Q7" s="173"/>
      <c r="R7" s="173"/>
      <c r="S7" s="174"/>
      <c r="T7" s="175"/>
      <c r="U7" s="120"/>
      <c r="V7" s="120"/>
      <c r="W7" s="120"/>
      <c r="X7" s="120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414"/>
      <c r="BT7" s="50"/>
      <c r="BU7" s="50"/>
    </row>
    <row r="8" spans="1:73" ht="5.0999999999999996" customHeight="1" x14ac:dyDescent="0.2">
      <c r="A8" s="120"/>
      <c r="B8" s="120"/>
      <c r="C8" s="120"/>
      <c r="D8" s="137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9"/>
      <c r="S8" s="116"/>
      <c r="T8" s="135"/>
      <c r="U8" s="120"/>
      <c r="V8" s="120"/>
      <c r="W8" s="120"/>
      <c r="X8" s="120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414"/>
      <c r="BT8" s="50"/>
      <c r="BU8" s="50"/>
    </row>
    <row r="9" spans="1:73" ht="5.0999999999999996" customHeight="1" x14ac:dyDescent="0.2">
      <c r="A9" s="120"/>
      <c r="B9" s="120"/>
      <c r="C9" s="120"/>
      <c r="D9" s="140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16"/>
      <c r="T9" s="135"/>
      <c r="U9" s="120"/>
      <c r="V9" s="120"/>
      <c r="W9" s="120"/>
      <c r="X9" s="120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414"/>
      <c r="BT9" s="50"/>
      <c r="BU9" s="50"/>
    </row>
    <row r="10" spans="1:73" ht="15" customHeight="1" x14ac:dyDescent="0.3">
      <c r="A10" s="120"/>
      <c r="B10" s="120"/>
      <c r="C10" s="120"/>
      <c r="D10" s="140"/>
      <c r="E10" s="139"/>
      <c r="F10" s="139"/>
      <c r="G10" s="183" t="str">
        <f>SB!C72</f>
        <v>Enero</v>
      </c>
      <c r="H10" s="183" t="str">
        <f>SB!D72</f>
        <v>Febrero</v>
      </c>
      <c r="I10" s="183" t="str">
        <f>SB!E72</f>
        <v>Marzo</v>
      </c>
      <c r="J10" s="183" t="str">
        <f>SB!F72</f>
        <v>Abril</v>
      </c>
      <c r="K10" s="183" t="str">
        <f>SB!G72</f>
        <v>Mayo</v>
      </c>
      <c r="L10" s="183" t="str">
        <f>SB!H72</f>
        <v>Junio</v>
      </c>
      <c r="M10" s="183" t="str">
        <f>SB!I72</f>
        <v>Julio</v>
      </c>
      <c r="N10" s="183" t="str">
        <f>SB!J72</f>
        <v>Agosto</v>
      </c>
      <c r="O10" s="183" t="str">
        <f>SB!K72</f>
        <v>Septiembre</v>
      </c>
      <c r="P10" s="183" t="str">
        <f>SB!L72</f>
        <v>Octubre</v>
      </c>
      <c r="Q10" s="183" t="str">
        <f>SB!M72</f>
        <v>Noviembre</v>
      </c>
      <c r="R10" s="183" t="str">
        <f>SB!N72</f>
        <v>Diciembre</v>
      </c>
      <c r="S10" s="184" t="s">
        <v>0</v>
      </c>
      <c r="T10" s="135"/>
      <c r="U10" s="120"/>
      <c r="V10" s="120"/>
      <c r="W10" s="120"/>
      <c r="X10" s="120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414"/>
      <c r="BT10" s="50"/>
      <c r="BU10" s="50"/>
    </row>
    <row r="11" spans="1:73" ht="20.100000000000001" customHeight="1" x14ac:dyDescent="0.2">
      <c r="A11" s="120"/>
      <c r="B11" s="120"/>
      <c r="C11" s="410">
        <v>1</v>
      </c>
      <c r="D11" s="931">
        <v>1</v>
      </c>
      <c r="E11" s="913"/>
      <c r="F11" s="258" t="s">
        <v>9</v>
      </c>
      <c r="G11" s="240">
        <f>SUM(G13:G41)</f>
        <v>0</v>
      </c>
      <c r="H11" s="241">
        <f t="shared" ref="H11:R11" si="0">SUM(H13:H41)</f>
        <v>0</v>
      </c>
      <c r="I11" s="241">
        <f t="shared" si="0"/>
        <v>0</v>
      </c>
      <c r="J11" s="241">
        <f t="shared" si="0"/>
        <v>0</v>
      </c>
      <c r="K11" s="241">
        <f t="shared" si="0"/>
        <v>0</v>
      </c>
      <c r="L11" s="241">
        <f t="shared" si="0"/>
        <v>0</v>
      </c>
      <c r="M11" s="241">
        <f t="shared" si="0"/>
        <v>0</v>
      </c>
      <c r="N11" s="241">
        <f t="shared" si="0"/>
        <v>0</v>
      </c>
      <c r="O11" s="241">
        <f t="shared" si="0"/>
        <v>0</v>
      </c>
      <c r="P11" s="241">
        <f t="shared" si="0"/>
        <v>0</v>
      </c>
      <c r="Q11" s="241">
        <f t="shared" si="0"/>
        <v>0</v>
      </c>
      <c r="R11" s="241">
        <f t="shared" si="0"/>
        <v>0</v>
      </c>
      <c r="S11" s="260">
        <f>SUM(G11:R11)</f>
        <v>0</v>
      </c>
      <c r="T11" s="135"/>
      <c r="U11" s="120"/>
      <c r="V11" s="120"/>
      <c r="W11" s="120"/>
      <c r="X11" s="120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414"/>
      <c r="BT11" s="50"/>
      <c r="BU11" s="50"/>
    </row>
    <row r="12" spans="1:73" ht="15" x14ac:dyDescent="0.2">
      <c r="A12" s="120"/>
      <c r="B12" s="120"/>
      <c r="C12" s="120"/>
      <c r="D12" s="141"/>
      <c r="E12" s="142"/>
      <c r="F12" s="143" t="s">
        <v>7</v>
      </c>
      <c r="G12" s="143" t="s">
        <v>6</v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261"/>
      <c r="T12" s="135"/>
      <c r="U12" s="120"/>
      <c r="V12" s="120"/>
      <c r="W12" s="120"/>
      <c r="X12" s="120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414"/>
      <c r="BT12" s="50"/>
      <c r="BU12" s="50"/>
    </row>
    <row r="13" spans="1:73" ht="15" x14ac:dyDescent="0.2">
      <c r="A13" s="120"/>
      <c r="B13" s="120"/>
      <c r="C13" s="120"/>
      <c r="D13" s="159"/>
      <c r="E13" s="156"/>
      <c r="F13" s="166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262">
        <f>SUM(G13:R13)</f>
        <v>0</v>
      </c>
      <c r="T13" s="135"/>
      <c r="U13" s="120"/>
      <c r="V13" s="120"/>
      <c r="W13" s="120"/>
      <c r="X13" s="120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414"/>
      <c r="BT13" s="50"/>
      <c r="BU13" s="50"/>
    </row>
    <row r="14" spans="1:73" ht="15" x14ac:dyDescent="0.2">
      <c r="A14" s="120"/>
      <c r="B14" s="120"/>
      <c r="C14" s="120"/>
      <c r="D14" s="159"/>
      <c r="E14" s="156"/>
      <c r="F14" s="166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262">
        <f t="shared" ref="S14:S41" si="1">SUM(G14:R14)</f>
        <v>0</v>
      </c>
      <c r="T14" s="135"/>
      <c r="U14" s="120"/>
      <c r="V14" s="120"/>
      <c r="W14" s="120"/>
      <c r="X14" s="120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414"/>
      <c r="BT14" s="50"/>
      <c r="BU14" s="50"/>
    </row>
    <row r="15" spans="1:73" ht="15" x14ac:dyDescent="0.2">
      <c r="A15" s="120"/>
      <c r="B15" s="120"/>
      <c r="C15" s="120"/>
      <c r="D15" s="159"/>
      <c r="E15" s="156"/>
      <c r="F15" s="166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262">
        <f t="shared" si="1"/>
        <v>0</v>
      </c>
      <c r="T15" s="135"/>
      <c r="U15" s="120"/>
      <c r="V15" s="120"/>
      <c r="W15" s="120"/>
      <c r="X15" s="120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414"/>
      <c r="BT15" s="50"/>
      <c r="BU15" s="50"/>
    </row>
    <row r="16" spans="1:73" ht="15" x14ac:dyDescent="0.2">
      <c r="A16" s="120"/>
      <c r="B16" s="120"/>
      <c r="C16" s="120"/>
      <c r="D16" s="159"/>
      <c r="E16" s="156"/>
      <c r="F16" s="166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262">
        <f t="shared" si="1"/>
        <v>0</v>
      </c>
      <c r="T16" s="135"/>
      <c r="U16" s="120"/>
      <c r="V16" s="120"/>
      <c r="W16" s="120"/>
      <c r="X16" s="120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414"/>
      <c r="BT16" s="50"/>
      <c r="BU16" s="50"/>
    </row>
    <row r="17" spans="1:73" ht="15" x14ac:dyDescent="0.2">
      <c r="A17" s="120"/>
      <c r="B17" s="120"/>
      <c r="C17" s="120"/>
      <c r="D17" s="159"/>
      <c r="E17" s="156"/>
      <c r="F17" s="166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262">
        <f t="shared" si="1"/>
        <v>0</v>
      </c>
      <c r="T17" s="135"/>
      <c r="U17" s="120"/>
      <c r="V17" s="120"/>
      <c r="W17" s="120"/>
      <c r="X17" s="120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414"/>
      <c r="BT17" s="50"/>
      <c r="BU17" s="50"/>
    </row>
    <row r="18" spans="1:73" ht="15" x14ac:dyDescent="0.2">
      <c r="A18" s="120"/>
      <c r="B18" s="120"/>
      <c r="C18" s="120"/>
      <c r="D18" s="159"/>
      <c r="E18" s="156"/>
      <c r="F18" s="166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262">
        <f t="shared" si="1"/>
        <v>0</v>
      </c>
      <c r="T18" s="135"/>
      <c r="U18" s="120"/>
      <c r="V18" s="120"/>
      <c r="W18" s="120"/>
      <c r="X18" s="120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414"/>
      <c r="BT18" s="50"/>
      <c r="BU18" s="50"/>
    </row>
    <row r="19" spans="1:73" ht="15" x14ac:dyDescent="0.2">
      <c r="A19" s="120"/>
      <c r="B19" s="120"/>
      <c r="C19" s="120"/>
      <c r="D19" s="159"/>
      <c r="E19" s="156"/>
      <c r="F19" s="166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262">
        <f t="shared" si="1"/>
        <v>0</v>
      </c>
      <c r="T19" s="135"/>
      <c r="U19" s="120"/>
      <c r="V19" s="120"/>
      <c r="W19" s="120"/>
      <c r="X19" s="120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414"/>
      <c r="BT19" s="50"/>
      <c r="BU19" s="50"/>
    </row>
    <row r="20" spans="1:73" ht="15" customHeight="1" x14ac:dyDescent="0.2">
      <c r="A20" s="120"/>
      <c r="B20" s="120"/>
      <c r="C20" s="120"/>
      <c r="D20" s="159"/>
      <c r="E20" s="156"/>
      <c r="F20" s="168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262">
        <f t="shared" si="1"/>
        <v>0</v>
      </c>
      <c r="T20" s="135"/>
      <c r="U20" s="120"/>
      <c r="V20" s="120"/>
      <c r="W20" s="120"/>
      <c r="X20" s="120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414"/>
      <c r="BT20" s="50"/>
      <c r="BU20" s="50"/>
    </row>
    <row r="21" spans="1:73" ht="15" customHeight="1" x14ac:dyDescent="0.2">
      <c r="A21" s="120"/>
      <c r="B21" s="120"/>
      <c r="C21" s="120"/>
      <c r="D21" s="159"/>
      <c r="E21" s="156"/>
      <c r="F21" s="168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262">
        <f t="shared" si="1"/>
        <v>0</v>
      </c>
      <c r="T21" s="135"/>
      <c r="U21" s="120"/>
      <c r="V21" s="120"/>
      <c r="W21" s="120"/>
      <c r="X21" s="120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414"/>
      <c r="BT21" s="50"/>
      <c r="BU21" s="50"/>
    </row>
    <row r="22" spans="1:73" ht="15" customHeight="1" thickBot="1" x14ac:dyDescent="0.25">
      <c r="A22" s="120"/>
      <c r="B22" s="120"/>
      <c r="C22" s="120"/>
      <c r="D22" s="159"/>
      <c r="E22" s="156"/>
      <c r="F22" s="168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262">
        <f t="shared" si="1"/>
        <v>0</v>
      </c>
      <c r="T22" s="135"/>
      <c r="U22" s="120"/>
      <c r="V22" s="120"/>
      <c r="W22" s="120"/>
      <c r="X22" s="120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414"/>
      <c r="BT22" s="50"/>
      <c r="BU22" s="50"/>
    </row>
    <row r="23" spans="1:73" ht="15" customHeight="1" thickBot="1" x14ac:dyDescent="0.25">
      <c r="A23" s="120"/>
      <c r="B23" s="928" t="s">
        <v>310</v>
      </c>
      <c r="C23" s="929"/>
      <c r="D23" s="930"/>
      <c r="E23" s="156"/>
      <c r="F23" s="168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262">
        <f t="shared" si="1"/>
        <v>0</v>
      </c>
      <c r="T23" s="135"/>
      <c r="U23" s="120"/>
      <c r="V23" s="120"/>
      <c r="W23" s="120"/>
      <c r="X23" s="120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414"/>
      <c r="BT23" s="50"/>
      <c r="BU23" s="50"/>
    </row>
    <row r="24" spans="1:73" ht="15" hidden="1" customHeight="1" x14ac:dyDescent="0.2">
      <c r="A24" s="120"/>
      <c r="B24" s="120"/>
      <c r="C24" s="120"/>
      <c r="D24" s="159"/>
      <c r="E24" s="156"/>
      <c r="F24" s="168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262">
        <f t="shared" si="1"/>
        <v>0</v>
      </c>
      <c r="T24" s="135"/>
      <c r="U24" s="120"/>
      <c r="V24" s="120"/>
      <c r="W24" s="120"/>
      <c r="X24" s="120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414"/>
      <c r="BT24" s="50"/>
      <c r="BU24" s="50"/>
    </row>
    <row r="25" spans="1:73" ht="15" hidden="1" customHeight="1" x14ac:dyDescent="0.2">
      <c r="A25" s="120"/>
      <c r="B25" s="120"/>
      <c r="C25" s="120"/>
      <c r="D25" s="159"/>
      <c r="E25" s="156"/>
      <c r="F25" s="168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262">
        <f t="shared" si="1"/>
        <v>0</v>
      </c>
      <c r="T25" s="135"/>
      <c r="U25" s="120"/>
      <c r="V25" s="120"/>
      <c r="W25" s="120"/>
      <c r="X25" s="120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414"/>
      <c r="BT25" s="50"/>
      <c r="BU25" s="50"/>
    </row>
    <row r="26" spans="1:73" ht="15" hidden="1" customHeight="1" x14ac:dyDescent="0.2">
      <c r="A26" s="120"/>
      <c r="B26" s="120"/>
      <c r="C26" s="120"/>
      <c r="D26" s="159"/>
      <c r="E26" s="156"/>
      <c r="F26" s="168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262">
        <f t="shared" si="1"/>
        <v>0</v>
      </c>
      <c r="T26" s="135"/>
      <c r="U26" s="120"/>
      <c r="V26" s="120"/>
      <c r="W26" s="120"/>
      <c r="X26" s="120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414"/>
      <c r="BT26" s="50"/>
      <c r="BU26" s="50"/>
    </row>
    <row r="27" spans="1:73" ht="15" hidden="1" customHeight="1" x14ac:dyDescent="0.2">
      <c r="A27" s="120"/>
      <c r="B27" s="120"/>
      <c r="C27" s="120"/>
      <c r="D27" s="159"/>
      <c r="E27" s="156"/>
      <c r="F27" s="168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262">
        <f t="shared" si="1"/>
        <v>0</v>
      </c>
      <c r="T27" s="135"/>
      <c r="U27" s="120"/>
      <c r="V27" s="120"/>
      <c r="W27" s="120"/>
      <c r="X27" s="120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414"/>
      <c r="BT27" s="50"/>
      <c r="BU27" s="50"/>
    </row>
    <row r="28" spans="1:73" ht="15" hidden="1" customHeight="1" x14ac:dyDescent="0.2">
      <c r="A28" s="120"/>
      <c r="B28" s="120"/>
      <c r="C28" s="120"/>
      <c r="D28" s="159"/>
      <c r="E28" s="156"/>
      <c r="F28" s="168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262">
        <f t="shared" si="1"/>
        <v>0</v>
      </c>
      <c r="T28" s="135"/>
      <c r="U28" s="120"/>
      <c r="V28" s="120"/>
      <c r="W28" s="120"/>
      <c r="X28" s="120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414"/>
      <c r="BT28" s="50"/>
      <c r="BU28" s="50"/>
    </row>
    <row r="29" spans="1:73" ht="15" hidden="1" customHeight="1" x14ac:dyDescent="0.2">
      <c r="A29" s="120"/>
      <c r="B29" s="120"/>
      <c r="C29" s="120"/>
      <c r="D29" s="159"/>
      <c r="E29" s="156"/>
      <c r="F29" s="168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262">
        <f t="shared" si="1"/>
        <v>0</v>
      </c>
      <c r="T29" s="135"/>
      <c r="U29" s="120"/>
      <c r="V29" s="120"/>
      <c r="W29" s="120"/>
      <c r="X29" s="120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414"/>
      <c r="BT29" s="50"/>
      <c r="BU29" s="50"/>
    </row>
    <row r="30" spans="1:73" ht="15" hidden="1" customHeight="1" x14ac:dyDescent="0.2">
      <c r="A30" s="120"/>
      <c r="B30" s="120"/>
      <c r="C30" s="120"/>
      <c r="D30" s="159"/>
      <c r="E30" s="156"/>
      <c r="F30" s="168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262">
        <f t="shared" si="1"/>
        <v>0</v>
      </c>
      <c r="T30" s="135"/>
      <c r="U30" s="120"/>
      <c r="V30" s="120"/>
      <c r="W30" s="120"/>
      <c r="X30" s="120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414"/>
      <c r="BT30" s="50"/>
      <c r="BU30" s="50"/>
    </row>
    <row r="31" spans="1:73" ht="15" hidden="1" customHeight="1" x14ac:dyDescent="0.2">
      <c r="A31" s="120"/>
      <c r="B31" s="120"/>
      <c r="C31" s="120"/>
      <c r="D31" s="159"/>
      <c r="E31" s="156"/>
      <c r="F31" s="168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262">
        <f t="shared" si="1"/>
        <v>0</v>
      </c>
      <c r="T31" s="135"/>
      <c r="U31" s="120"/>
      <c r="V31" s="120"/>
      <c r="W31" s="120"/>
      <c r="X31" s="120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414"/>
      <c r="BT31" s="50"/>
      <c r="BU31" s="50"/>
    </row>
    <row r="32" spans="1:73" ht="15" hidden="1" customHeight="1" x14ac:dyDescent="0.2">
      <c r="A32" s="120"/>
      <c r="B32" s="120"/>
      <c r="C32" s="120"/>
      <c r="D32" s="159"/>
      <c r="E32" s="156"/>
      <c r="F32" s="168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262">
        <f t="shared" si="1"/>
        <v>0</v>
      </c>
      <c r="T32" s="135"/>
      <c r="U32" s="120"/>
      <c r="V32" s="120"/>
      <c r="W32" s="120"/>
      <c r="X32" s="120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414"/>
      <c r="BT32" s="50"/>
      <c r="BU32" s="50"/>
    </row>
    <row r="33" spans="1:73" ht="15" hidden="1" customHeight="1" x14ac:dyDescent="0.2">
      <c r="A33" s="120"/>
      <c r="B33" s="120"/>
      <c r="C33" s="120"/>
      <c r="D33" s="159"/>
      <c r="E33" s="156"/>
      <c r="F33" s="168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262">
        <f t="shared" si="1"/>
        <v>0</v>
      </c>
      <c r="T33" s="135"/>
      <c r="U33" s="120"/>
      <c r="V33" s="120"/>
      <c r="W33" s="120"/>
      <c r="X33" s="120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414"/>
      <c r="BT33" s="50"/>
      <c r="BU33" s="50"/>
    </row>
    <row r="34" spans="1:73" ht="15" hidden="1" customHeight="1" x14ac:dyDescent="0.2">
      <c r="A34" s="120"/>
      <c r="B34" s="120"/>
      <c r="C34" s="120"/>
      <c r="D34" s="159"/>
      <c r="E34" s="156"/>
      <c r="F34" s="168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262">
        <f t="shared" si="1"/>
        <v>0</v>
      </c>
      <c r="T34" s="135"/>
      <c r="U34" s="120"/>
      <c r="V34" s="120"/>
      <c r="W34" s="120"/>
      <c r="X34" s="120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414"/>
      <c r="BT34" s="50"/>
      <c r="BU34" s="50"/>
    </row>
    <row r="35" spans="1:73" ht="15" hidden="1" customHeight="1" x14ac:dyDescent="0.2">
      <c r="A35" s="120"/>
      <c r="B35" s="120"/>
      <c r="C35" s="120"/>
      <c r="D35" s="159"/>
      <c r="E35" s="156"/>
      <c r="F35" s="168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262">
        <f t="shared" si="1"/>
        <v>0</v>
      </c>
      <c r="T35" s="135"/>
      <c r="U35" s="120"/>
      <c r="V35" s="120"/>
      <c r="W35" s="120"/>
      <c r="X35" s="120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414"/>
      <c r="BT35" s="50"/>
      <c r="BU35" s="50"/>
    </row>
    <row r="36" spans="1:73" ht="15" hidden="1" customHeight="1" x14ac:dyDescent="0.2">
      <c r="A36" s="120"/>
      <c r="B36" s="120"/>
      <c r="C36" s="120"/>
      <c r="D36" s="159"/>
      <c r="E36" s="156"/>
      <c r="F36" s="168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262">
        <f t="shared" si="1"/>
        <v>0</v>
      </c>
      <c r="T36" s="135"/>
      <c r="U36" s="120"/>
      <c r="V36" s="120"/>
      <c r="W36" s="120"/>
      <c r="X36" s="120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414"/>
      <c r="BT36" s="50"/>
      <c r="BU36" s="50"/>
    </row>
    <row r="37" spans="1:73" ht="15" hidden="1" customHeight="1" x14ac:dyDescent="0.2">
      <c r="A37" s="120"/>
      <c r="B37" s="120"/>
      <c r="C37" s="120"/>
      <c r="D37" s="159"/>
      <c r="E37" s="156"/>
      <c r="F37" s="168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262">
        <f t="shared" si="1"/>
        <v>0</v>
      </c>
      <c r="T37" s="135"/>
      <c r="U37" s="120"/>
      <c r="V37" s="120"/>
      <c r="W37" s="120"/>
      <c r="X37" s="120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414"/>
      <c r="BT37" s="50"/>
      <c r="BU37" s="50"/>
    </row>
    <row r="38" spans="1:73" ht="15" hidden="1" customHeight="1" x14ac:dyDescent="0.2">
      <c r="A38" s="120"/>
      <c r="B38" s="120"/>
      <c r="C38" s="120"/>
      <c r="D38" s="159"/>
      <c r="E38" s="156"/>
      <c r="F38" s="168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262">
        <f t="shared" si="1"/>
        <v>0</v>
      </c>
      <c r="T38" s="135"/>
      <c r="U38" s="120"/>
      <c r="V38" s="120"/>
      <c r="W38" s="120"/>
      <c r="X38" s="120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414"/>
      <c r="BT38" s="50"/>
      <c r="BU38" s="50"/>
    </row>
    <row r="39" spans="1:73" ht="15" hidden="1" customHeight="1" x14ac:dyDescent="0.2">
      <c r="A39" s="120"/>
      <c r="B39" s="120"/>
      <c r="C39" s="120"/>
      <c r="D39" s="159"/>
      <c r="E39" s="156"/>
      <c r="F39" s="168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262">
        <f t="shared" si="1"/>
        <v>0</v>
      </c>
      <c r="T39" s="135"/>
      <c r="U39" s="120"/>
      <c r="V39" s="120"/>
      <c r="W39" s="120"/>
      <c r="X39" s="120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414"/>
      <c r="BT39" s="50"/>
      <c r="BU39" s="50"/>
    </row>
    <row r="40" spans="1:73" ht="15" hidden="1" customHeight="1" x14ac:dyDescent="0.2">
      <c r="A40" s="120"/>
      <c r="B40" s="120"/>
      <c r="C40" s="120"/>
      <c r="D40" s="159"/>
      <c r="E40" s="156"/>
      <c r="F40" s="168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262">
        <f t="shared" si="1"/>
        <v>0</v>
      </c>
      <c r="T40" s="135"/>
      <c r="U40" s="120"/>
      <c r="V40" s="120"/>
      <c r="W40" s="120"/>
      <c r="X40" s="120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414"/>
      <c r="BT40" s="50"/>
      <c r="BU40" s="50"/>
    </row>
    <row r="41" spans="1:73" ht="15" customHeight="1" x14ac:dyDescent="0.2">
      <c r="A41" s="120"/>
      <c r="B41" s="120"/>
      <c r="C41" s="120"/>
      <c r="D41" s="159"/>
      <c r="E41" s="156"/>
      <c r="F41" s="168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262">
        <f t="shared" si="1"/>
        <v>0</v>
      </c>
      <c r="T41" s="135"/>
      <c r="U41" s="120"/>
      <c r="V41" s="120"/>
      <c r="W41" s="120"/>
      <c r="X41" s="120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414"/>
      <c r="BT41" s="50"/>
      <c r="BU41" s="50"/>
    </row>
    <row r="42" spans="1:73" ht="5.0999999999999996" customHeight="1" x14ac:dyDescent="0.2">
      <c r="A42" s="120"/>
      <c r="B42" s="120"/>
      <c r="C42" s="120"/>
      <c r="D42" s="159"/>
      <c r="E42" s="156"/>
      <c r="F42" s="157"/>
      <c r="G42" s="160"/>
      <c r="H42" s="158"/>
      <c r="I42" s="149"/>
      <c r="J42" s="150"/>
      <c r="K42" s="150"/>
      <c r="L42" s="150"/>
      <c r="M42" s="150"/>
      <c r="N42" s="151"/>
      <c r="O42" s="151"/>
      <c r="P42" s="150"/>
      <c r="Q42" s="150"/>
      <c r="R42" s="150"/>
      <c r="S42" s="263"/>
      <c r="T42" s="135"/>
      <c r="U42" s="120"/>
      <c r="V42" s="120"/>
      <c r="W42" s="120"/>
      <c r="X42" s="120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414"/>
      <c r="BT42" s="50"/>
      <c r="BU42" s="50"/>
    </row>
    <row r="43" spans="1:73" ht="5.0999999999999996" customHeight="1" x14ac:dyDescent="0.2">
      <c r="A43" s="120"/>
      <c r="B43" s="120"/>
      <c r="C43" s="120"/>
      <c r="D43" s="159"/>
      <c r="E43" s="156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34"/>
      <c r="T43" s="135"/>
      <c r="U43" s="120"/>
      <c r="V43" s="120"/>
      <c r="W43" s="120"/>
      <c r="X43" s="120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414"/>
      <c r="BT43" s="50"/>
      <c r="BU43" s="50"/>
    </row>
    <row r="44" spans="1:73" ht="20.100000000000001" customHeight="1" x14ac:dyDescent="0.2">
      <c r="A44" s="120"/>
      <c r="B44" s="120"/>
      <c r="D44" s="931">
        <v>2</v>
      </c>
      <c r="E44" s="913"/>
      <c r="F44" s="258" t="s">
        <v>5</v>
      </c>
      <c r="G44" s="163">
        <v>0</v>
      </c>
      <c r="H44" s="164" t="s">
        <v>350</v>
      </c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34"/>
      <c r="T44" s="135"/>
      <c r="U44" s="120"/>
      <c r="V44" s="120"/>
      <c r="W44" s="120"/>
      <c r="X44" s="120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414"/>
      <c r="BT44" s="50"/>
      <c r="BU44" s="50"/>
    </row>
    <row r="45" spans="1:73" ht="5.0999999999999996" customHeight="1" x14ac:dyDescent="0.2">
      <c r="A45" s="120"/>
      <c r="B45" s="120"/>
      <c r="C45" s="411"/>
      <c r="D45" s="145"/>
      <c r="E45" s="146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5"/>
      <c r="U45" s="120"/>
      <c r="V45" s="120"/>
      <c r="W45" s="120"/>
      <c r="X45" s="120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414"/>
      <c r="BT45" s="50"/>
      <c r="BU45" s="50"/>
    </row>
    <row r="46" spans="1:73" ht="15" customHeight="1" x14ac:dyDescent="0.3">
      <c r="A46" s="120"/>
      <c r="B46" s="120"/>
      <c r="C46" s="411"/>
      <c r="D46" s="145"/>
      <c r="E46" s="142"/>
      <c r="F46" s="139"/>
      <c r="G46" s="183" t="str">
        <f t="shared" ref="G46:S46" si="2">G10</f>
        <v>Enero</v>
      </c>
      <c r="H46" s="183" t="str">
        <f t="shared" si="2"/>
        <v>Febrero</v>
      </c>
      <c r="I46" s="183" t="str">
        <f t="shared" si="2"/>
        <v>Marzo</v>
      </c>
      <c r="J46" s="183" t="str">
        <f t="shared" si="2"/>
        <v>Abril</v>
      </c>
      <c r="K46" s="183" t="str">
        <f t="shared" si="2"/>
        <v>Mayo</v>
      </c>
      <c r="L46" s="183" t="str">
        <f t="shared" si="2"/>
        <v>Junio</v>
      </c>
      <c r="M46" s="183" t="str">
        <f t="shared" si="2"/>
        <v>Julio</v>
      </c>
      <c r="N46" s="183" t="str">
        <f t="shared" si="2"/>
        <v>Agosto</v>
      </c>
      <c r="O46" s="183" t="str">
        <f t="shared" si="2"/>
        <v>Septiembre</v>
      </c>
      <c r="P46" s="183" t="str">
        <f t="shared" si="2"/>
        <v>Octubre</v>
      </c>
      <c r="Q46" s="183" t="str">
        <f t="shared" si="2"/>
        <v>Noviembre</v>
      </c>
      <c r="R46" s="183" t="str">
        <f t="shared" si="2"/>
        <v>Diciembre</v>
      </c>
      <c r="S46" s="184" t="str">
        <f t="shared" si="2"/>
        <v>Total</v>
      </c>
      <c r="T46" s="135"/>
      <c r="U46" s="120"/>
      <c r="V46" s="120"/>
      <c r="W46" s="120"/>
      <c r="X46" s="120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414"/>
      <c r="BT46" s="50"/>
      <c r="BU46" s="50"/>
    </row>
    <row r="47" spans="1:73" ht="20.100000000000001" customHeight="1" x14ac:dyDescent="0.2">
      <c r="A47" s="120"/>
      <c r="B47" s="120"/>
      <c r="D47" s="931">
        <v>3</v>
      </c>
      <c r="E47" s="913"/>
      <c r="F47" s="258" t="s">
        <v>8</v>
      </c>
      <c r="G47" s="240">
        <f>SUM(G49:G55)</f>
        <v>0</v>
      </c>
      <c r="H47" s="241">
        <f t="shared" ref="H47:R47" si="3">SUM(H49:H55)</f>
        <v>0</v>
      </c>
      <c r="I47" s="241">
        <f t="shared" si="3"/>
        <v>0</v>
      </c>
      <c r="J47" s="241">
        <f t="shared" si="3"/>
        <v>0</v>
      </c>
      <c r="K47" s="241">
        <f t="shared" si="3"/>
        <v>0</v>
      </c>
      <c r="L47" s="241">
        <f t="shared" si="3"/>
        <v>0</v>
      </c>
      <c r="M47" s="241">
        <f t="shared" si="3"/>
        <v>0</v>
      </c>
      <c r="N47" s="241">
        <f t="shared" si="3"/>
        <v>0</v>
      </c>
      <c r="O47" s="241">
        <f t="shared" si="3"/>
        <v>0</v>
      </c>
      <c r="P47" s="241">
        <f t="shared" si="3"/>
        <v>0</v>
      </c>
      <c r="Q47" s="241">
        <f t="shared" si="3"/>
        <v>0</v>
      </c>
      <c r="R47" s="241">
        <f t="shared" si="3"/>
        <v>0</v>
      </c>
      <c r="S47" s="260">
        <f>SUM(G47:R47)</f>
        <v>0</v>
      </c>
      <c r="T47" s="135"/>
      <c r="U47" s="120"/>
      <c r="V47" s="120"/>
      <c r="W47" s="120"/>
      <c r="X47" s="120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414"/>
      <c r="BT47" s="50"/>
      <c r="BU47" s="50"/>
    </row>
    <row r="48" spans="1:73" ht="16.5" x14ac:dyDescent="0.2">
      <c r="A48" s="120"/>
      <c r="B48" s="120"/>
      <c r="C48" s="411"/>
      <c r="D48" s="145"/>
      <c r="E48" s="156"/>
      <c r="F48" s="164" t="s">
        <v>7</v>
      </c>
      <c r="G48" s="164" t="s">
        <v>13</v>
      </c>
      <c r="H48" s="165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261"/>
      <c r="T48" s="135"/>
      <c r="U48" s="120"/>
      <c r="V48" s="120"/>
      <c r="W48" s="120"/>
      <c r="X48" s="120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414"/>
      <c r="BT48" s="50"/>
      <c r="BU48" s="50"/>
    </row>
    <row r="49" spans="1:73" ht="15" x14ac:dyDescent="0.2">
      <c r="A49" s="120"/>
      <c r="B49" s="120"/>
      <c r="C49" s="411"/>
      <c r="D49" s="145"/>
      <c r="E49" s="146"/>
      <c r="F49" s="166" t="s">
        <v>252</v>
      </c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262">
        <f t="shared" ref="S49:S55" si="4">SUM(G49:R49)</f>
        <v>0</v>
      </c>
      <c r="T49" s="135"/>
      <c r="U49" s="120"/>
      <c r="V49" s="120"/>
      <c r="W49" s="120"/>
      <c r="X49" s="120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414"/>
      <c r="BT49" s="50"/>
      <c r="BU49" s="50"/>
    </row>
    <row r="50" spans="1:73" ht="15.75" thickBot="1" x14ac:dyDescent="0.25">
      <c r="A50" s="120"/>
      <c r="B50" s="120"/>
      <c r="C50" s="411"/>
      <c r="D50" s="145"/>
      <c r="E50" s="146"/>
      <c r="F50" s="166" t="s">
        <v>12</v>
      </c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262">
        <f t="shared" si="4"/>
        <v>0</v>
      </c>
      <c r="T50" s="135"/>
      <c r="U50" s="120"/>
      <c r="V50" s="120"/>
      <c r="W50" s="120"/>
      <c r="X50" s="120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414"/>
      <c r="BT50" s="50"/>
      <c r="BU50" s="50"/>
    </row>
    <row r="51" spans="1:73" ht="15.75" thickBot="1" x14ac:dyDescent="0.25">
      <c r="A51" s="120"/>
      <c r="B51" s="928" t="s">
        <v>310</v>
      </c>
      <c r="C51" s="929"/>
      <c r="D51" s="930"/>
      <c r="E51" s="146"/>
      <c r="F51" s="166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262">
        <f t="shared" si="4"/>
        <v>0</v>
      </c>
      <c r="T51" s="135"/>
      <c r="U51" s="120"/>
      <c r="V51" s="120"/>
      <c r="W51" s="120"/>
      <c r="X51" s="120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414"/>
      <c r="BT51" s="50"/>
      <c r="BU51" s="50"/>
    </row>
    <row r="52" spans="1:73" ht="15" hidden="1" x14ac:dyDescent="0.2">
      <c r="A52" s="120"/>
      <c r="B52" s="120"/>
      <c r="C52" s="411"/>
      <c r="D52" s="145"/>
      <c r="E52" s="146"/>
      <c r="F52" s="166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262">
        <f t="shared" si="4"/>
        <v>0</v>
      </c>
      <c r="T52" s="135"/>
      <c r="U52" s="120"/>
      <c r="V52" s="120"/>
      <c r="W52" s="120"/>
      <c r="X52" s="120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414"/>
      <c r="BT52" s="50"/>
      <c r="BU52" s="50"/>
    </row>
    <row r="53" spans="1:73" ht="15" hidden="1" x14ac:dyDescent="0.2">
      <c r="A53" s="120"/>
      <c r="B53" s="120"/>
      <c r="C53" s="411"/>
      <c r="D53" s="145"/>
      <c r="E53" s="146"/>
      <c r="F53" s="166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262">
        <f t="shared" si="4"/>
        <v>0</v>
      </c>
      <c r="T53" s="135"/>
      <c r="U53" s="120"/>
      <c r="V53" s="120"/>
      <c r="W53" s="120"/>
      <c r="X53" s="120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414"/>
      <c r="BT53" s="50"/>
      <c r="BU53" s="50"/>
    </row>
    <row r="54" spans="1:73" ht="15" hidden="1" x14ac:dyDescent="0.2">
      <c r="A54" s="120"/>
      <c r="B54" s="120"/>
      <c r="C54" s="411"/>
      <c r="D54" s="145"/>
      <c r="E54" s="146"/>
      <c r="F54" s="166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262">
        <f t="shared" si="4"/>
        <v>0</v>
      </c>
      <c r="T54" s="135"/>
      <c r="U54" s="120"/>
      <c r="V54" s="120"/>
      <c r="W54" s="120"/>
      <c r="X54" s="120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414"/>
      <c r="BT54" s="50"/>
      <c r="BU54" s="50"/>
    </row>
    <row r="55" spans="1:73" ht="15" hidden="1" x14ac:dyDescent="0.2">
      <c r="A55" s="120"/>
      <c r="B55" s="120"/>
      <c r="C55" s="411"/>
      <c r="D55" s="145"/>
      <c r="E55" s="146"/>
      <c r="F55" s="166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262">
        <f t="shared" si="4"/>
        <v>0</v>
      </c>
      <c r="T55" s="135"/>
      <c r="U55" s="120"/>
      <c r="V55" s="120"/>
      <c r="W55" s="120"/>
      <c r="X55" s="120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414"/>
      <c r="BT55" s="50"/>
      <c r="BU55" s="50"/>
    </row>
    <row r="56" spans="1:73" ht="3" customHeight="1" x14ac:dyDescent="0.2">
      <c r="A56" s="120"/>
      <c r="B56" s="120"/>
      <c r="C56" s="411"/>
      <c r="D56" s="145"/>
      <c r="E56" s="146"/>
      <c r="F56" s="147"/>
      <c r="G56" s="143"/>
      <c r="H56" s="148"/>
      <c r="I56" s="149"/>
      <c r="J56" s="150"/>
      <c r="K56" s="150"/>
      <c r="L56" s="150"/>
      <c r="M56" s="150"/>
      <c r="N56" s="151"/>
      <c r="O56" s="151"/>
      <c r="P56" s="150"/>
      <c r="Q56" s="150"/>
      <c r="R56" s="150"/>
      <c r="S56" s="263"/>
      <c r="T56" s="135"/>
      <c r="U56" s="120"/>
      <c r="V56" s="120"/>
      <c r="W56" s="120"/>
      <c r="X56" s="120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414"/>
      <c r="BT56" s="50"/>
      <c r="BU56" s="50"/>
    </row>
    <row r="57" spans="1:73" ht="3" customHeight="1" x14ac:dyDescent="0.2">
      <c r="A57" s="120"/>
      <c r="B57" s="120"/>
      <c r="C57" s="411"/>
      <c r="D57" s="145"/>
      <c r="E57" s="146"/>
      <c r="F57" s="157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259"/>
      <c r="T57" s="135"/>
      <c r="U57" s="120"/>
      <c r="V57" s="120"/>
      <c r="W57" s="120"/>
      <c r="X57" s="120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414"/>
      <c r="BT57" s="50"/>
      <c r="BU57" s="50"/>
    </row>
    <row r="58" spans="1:73" ht="15" customHeight="1" x14ac:dyDescent="0.3">
      <c r="A58" s="120"/>
      <c r="B58" s="120"/>
      <c r="C58" s="411"/>
      <c r="D58" s="145"/>
      <c r="E58" s="142"/>
      <c r="F58" s="139"/>
      <c r="G58" s="183" t="str">
        <f t="shared" ref="G58:R58" si="5">G46</f>
        <v>Enero</v>
      </c>
      <c r="H58" s="183" t="str">
        <f t="shared" si="5"/>
        <v>Febrero</v>
      </c>
      <c r="I58" s="183" t="str">
        <f t="shared" si="5"/>
        <v>Marzo</v>
      </c>
      <c r="J58" s="183" t="str">
        <f t="shared" si="5"/>
        <v>Abril</v>
      </c>
      <c r="K58" s="183" t="str">
        <f t="shared" si="5"/>
        <v>Mayo</v>
      </c>
      <c r="L58" s="183" t="str">
        <f t="shared" si="5"/>
        <v>Junio</v>
      </c>
      <c r="M58" s="183" t="str">
        <f t="shared" si="5"/>
        <v>Julio</v>
      </c>
      <c r="N58" s="183" t="str">
        <f t="shared" si="5"/>
        <v>Agosto</v>
      </c>
      <c r="O58" s="183" t="str">
        <f t="shared" si="5"/>
        <v>Septiembre</v>
      </c>
      <c r="P58" s="183" t="str">
        <f t="shared" si="5"/>
        <v>Octubre</v>
      </c>
      <c r="Q58" s="183" t="str">
        <f t="shared" si="5"/>
        <v>Noviembre</v>
      </c>
      <c r="R58" s="183" t="str">
        <f t="shared" si="5"/>
        <v>Diciembre</v>
      </c>
      <c r="S58" s="264" t="str">
        <f>+S46</f>
        <v>Total</v>
      </c>
      <c r="T58" s="135"/>
      <c r="U58" s="120"/>
      <c r="V58" s="120"/>
      <c r="W58" s="120"/>
      <c r="X58" s="120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414"/>
      <c r="BT58" s="50"/>
      <c r="BU58" s="50"/>
    </row>
    <row r="59" spans="1:73" ht="20.100000000000001" customHeight="1" x14ac:dyDescent="0.2">
      <c r="A59" s="120"/>
      <c r="B59" s="120"/>
      <c r="D59" s="931">
        <v>4</v>
      </c>
      <c r="E59" s="913"/>
      <c r="F59" s="258" t="s">
        <v>10</v>
      </c>
      <c r="G59" s="240">
        <f>SUM(G61:G68)</f>
        <v>0</v>
      </c>
      <c r="H59" s="241">
        <f t="shared" ref="H59:R59" si="6">SUM(H61:H68)</f>
        <v>0</v>
      </c>
      <c r="I59" s="241">
        <f t="shared" si="6"/>
        <v>0</v>
      </c>
      <c r="J59" s="241">
        <f t="shared" si="6"/>
        <v>0</v>
      </c>
      <c r="K59" s="241">
        <f t="shared" si="6"/>
        <v>0</v>
      </c>
      <c r="L59" s="241">
        <f t="shared" si="6"/>
        <v>0</v>
      </c>
      <c r="M59" s="241">
        <f t="shared" si="6"/>
        <v>0</v>
      </c>
      <c r="N59" s="241">
        <f t="shared" si="6"/>
        <v>0</v>
      </c>
      <c r="O59" s="241">
        <f t="shared" si="6"/>
        <v>0</v>
      </c>
      <c r="P59" s="241">
        <f t="shared" si="6"/>
        <v>0</v>
      </c>
      <c r="Q59" s="241">
        <f t="shared" si="6"/>
        <v>0</v>
      </c>
      <c r="R59" s="241">
        <f t="shared" si="6"/>
        <v>0</v>
      </c>
      <c r="S59" s="260">
        <f>SUM(G59:R59)</f>
        <v>0</v>
      </c>
      <c r="T59" s="135"/>
      <c r="U59" s="120"/>
      <c r="V59" s="120"/>
      <c r="W59" s="120"/>
      <c r="X59" s="120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414"/>
      <c r="BT59" s="50"/>
      <c r="BU59" s="50"/>
    </row>
    <row r="60" spans="1:73" ht="16.5" x14ac:dyDescent="0.2">
      <c r="A60" s="120"/>
      <c r="B60" s="120"/>
      <c r="C60" s="411"/>
      <c r="D60" s="145"/>
      <c r="E60" s="156"/>
      <c r="F60" s="164" t="s">
        <v>7</v>
      </c>
      <c r="G60" s="164" t="s">
        <v>351</v>
      </c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261"/>
      <c r="T60" s="135"/>
      <c r="U60" s="120"/>
      <c r="V60" s="120"/>
      <c r="W60" s="120"/>
      <c r="X60" s="120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414"/>
      <c r="BT60" s="50"/>
      <c r="BU60" s="50"/>
    </row>
    <row r="61" spans="1:73" ht="15.75" thickBot="1" x14ac:dyDescent="0.25">
      <c r="A61" s="120"/>
      <c r="B61" s="120"/>
      <c r="C61" s="411"/>
      <c r="D61" s="145"/>
      <c r="E61" s="146"/>
      <c r="F61" s="166" t="s">
        <v>11</v>
      </c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262">
        <f>SUM(G61:R61)</f>
        <v>0</v>
      </c>
      <c r="T61" s="135"/>
      <c r="U61" s="120"/>
      <c r="V61" s="120"/>
      <c r="W61" s="120"/>
      <c r="X61" s="120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414"/>
      <c r="BT61" s="50"/>
      <c r="BU61" s="50"/>
    </row>
    <row r="62" spans="1:73" ht="15.75" thickBot="1" x14ac:dyDescent="0.25">
      <c r="A62" s="120"/>
      <c r="B62" s="928" t="s">
        <v>310</v>
      </c>
      <c r="C62" s="929"/>
      <c r="D62" s="930"/>
      <c r="E62" s="146"/>
      <c r="F62" s="166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262">
        <f t="shared" ref="S62:S67" si="7">SUM(G62:R62)</f>
        <v>0</v>
      </c>
      <c r="T62" s="135"/>
      <c r="U62" s="120"/>
      <c r="V62" s="120"/>
      <c r="W62" s="120"/>
      <c r="X62" s="120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414"/>
      <c r="BT62" s="50"/>
      <c r="BU62" s="50"/>
    </row>
    <row r="63" spans="1:73" ht="15" hidden="1" x14ac:dyDescent="0.2">
      <c r="A63" s="120"/>
      <c r="B63" s="120"/>
      <c r="C63" s="120"/>
      <c r="D63" s="145"/>
      <c r="E63" s="146"/>
      <c r="F63" s="166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2">
        <f t="shared" si="7"/>
        <v>0</v>
      </c>
      <c r="T63" s="135"/>
      <c r="U63" s="120"/>
      <c r="V63" s="120"/>
      <c r="W63" s="120"/>
      <c r="X63" s="120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414"/>
      <c r="BT63" s="50"/>
      <c r="BU63" s="50"/>
    </row>
    <row r="64" spans="1:73" ht="15" hidden="1" customHeight="1" x14ac:dyDescent="0.2">
      <c r="A64" s="120"/>
      <c r="B64" s="120"/>
      <c r="C64" s="120"/>
      <c r="D64" s="145"/>
      <c r="E64" s="146"/>
      <c r="F64" s="166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2">
        <f t="shared" si="7"/>
        <v>0</v>
      </c>
      <c r="T64" s="135"/>
      <c r="U64" s="120"/>
      <c r="V64" s="120"/>
      <c r="W64" s="120"/>
      <c r="X64" s="120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414"/>
      <c r="BT64" s="50"/>
      <c r="BU64" s="50"/>
    </row>
    <row r="65" spans="1:73" ht="15" hidden="1" customHeight="1" x14ac:dyDescent="0.2">
      <c r="A65" s="120"/>
      <c r="B65" s="120"/>
      <c r="C65" s="120"/>
      <c r="D65" s="145"/>
      <c r="E65" s="146"/>
      <c r="F65" s="166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2">
        <f t="shared" si="7"/>
        <v>0</v>
      </c>
      <c r="T65" s="135"/>
      <c r="U65" s="120"/>
      <c r="V65" s="120"/>
      <c r="W65" s="120"/>
      <c r="X65" s="120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414"/>
      <c r="BT65" s="50"/>
      <c r="BU65" s="50"/>
    </row>
    <row r="66" spans="1:73" ht="15" hidden="1" customHeight="1" x14ac:dyDescent="0.2">
      <c r="A66" s="120"/>
      <c r="B66" s="120"/>
      <c r="C66" s="120"/>
      <c r="D66" s="145"/>
      <c r="E66" s="146"/>
      <c r="F66" s="166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2">
        <f t="shared" si="7"/>
        <v>0</v>
      </c>
      <c r="T66" s="135"/>
      <c r="U66" s="120"/>
      <c r="V66" s="120"/>
      <c r="W66" s="120"/>
      <c r="X66" s="120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414"/>
      <c r="BT66" s="50"/>
      <c r="BU66" s="50"/>
    </row>
    <row r="67" spans="1:73" ht="15" hidden="1" customHeight="1" x14ac:dyDescent="0.2">
      <c r="A67" s="120"/>
      <c r="B67" s="120"/>
      <c r="C67" s="120"/>
      <c r="D67" s="145"/>
      <c r="E67" s="146"/>
      <c r="F67" s="166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2">
        <f t="shared" si="7"/>
        <v>0</v>
      </c>
      <c r="T67" s="135"/>
      <c r="U67" s="120"/>
      <c r="V67" s="120"/>
      <c r="W67" s="120"/>
      <c r="X67" s="120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414"/>
      <c r="BT67" s="50"/>
      <c r="BU67" s="50"/>
    </row>
    <row r="68" spans="1:73" ht="5.0999999999999996" customHeight="1" x14ac:dyDescent="0.2">
      <c r="A68" s="120"/>
      <c r="B68" s="120"/>
      <c r="C68" s="120"/>
      <c r="D68" s="145"/>
      <c r="E68" s="146"/>
      <c r="F68" s="147"/>
      <c r="G68" s="143"/>
      <c r="H68" s="148"/>
      <c r="I68" s="149"/>
      <c r="J68" s="150"/>
      <c r="K68" s="150"/>
      <c r="L68" s="150"/>
      <c r="M68" s="150"/>
      <c r="N68" s="151"/>
      <c r="O68" s="151"/>
      <c r="P68" s="150"/>
      <c r="Q68" s="150"/>
      <c r="R68" s="150"/>
      <c r="S68" s="134"/>
      <c r="T68" s="135"/>
      <c r="U68" s="120"/>
      <c r="V68" s="120"/>
      <c r="W68" s="120"/>
      <c r="X68" s="120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414"/>
      <c r="BT68" s="50"/>
      <c r="BU68" s="50"/>
    </row>
    <row r="69" spans="1:73" ht="14.1" customHeight="1" x14ac:dyDescent="0.2">
      <c r="A69" s="120"/>
      <c r="B69" s="120"/>
      <c r="C69" s="120"/>
      <c r="D69" s="152"/>
      <c r="E69" s="153"/>
      <c r="F69" s="154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36"/>
      <c r="U69" s="120"/>
      <c r="V69" s="120"/>
      <c r="W69" s="120"/>
      <c r="X69" s="120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414"/>
      <c r="BT69" s="50"/>
      <c r="BU69" s="50"/>
    </row>
    <row r="70" spans="1:73" s="50" customFormat="1" ht="12.75" customHeight="1" x14ac:dyDescent="0.2">
      <c r="A70" s="120"/>
      <c r="B70" s="120"/>
      <c r="C70" s="120"/>
      <c r="D70" s="415"/>
      <c r="E70" s="415"/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7"/>
      <c r="U70" s="120"/>
      <c r="V70" s="120"/>
      <c r="W70" s="120"/>
      <c r="X70" s="120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414"/>
    </row>
    <row r="71" spans="1:73" s="50" customFormat="1" ht="15" x14ac:dyDescent="0.2">
      <c r="A71" s="120"/>
      <c r="B71" s="120"/>
      <c r="C71" s="120"/>
      <c r="D71" s="418"/>
      <c r="E71" s="418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120"/>
      <c r="U71" s="120"/>
      <c r="V71" s="120"/>
      <c r="W71" s="120"/>
      <c r="X71" s="120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414"/>
    </row>
    <row r="72" spans="1:73" s="50" customFormat="1" ht="15" x14ac:dyDescent="0.2">
      <c r="A72" s="120"/>
      <c r="B72" s="120"/>
      <c r="C72" s="120"/>
      <c r="D72" s="418"/>
      <c r="E72" s="418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120"/>
      <c r="U72" s="120"/>
      <c r="V72" s="120"/>
      <c r="W72" s="120"/>
      <c r="X72" s="120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414"/>
    </row>
    <row r="73" spans="1:73" s="50" customFormat="1" ht="15" x14ac:dyDescent="0.2">
      <c r="A73" s="120"/>
      <c r="B73" s="120"/>
      <c r="C73" s="120"/>
      <c r="D73" s="418"/>
      <c r="E73" s="418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120"/>
      <c r="U73" s="120"/>
      <c r="V73" s="120"/>
      <c r="W73" s="120"/>
      <c r="X73" s="120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414"/>
    </row>
    <row r="74" spans="1:73" s="50" customFormat="1" ht="15" x14ac:dyDescent="0.2">
      <c r="A74" s="120"/>
      <c r="B74" s="120"/>
      <c r="C74" s="120"/>
      <c r="D74" s="418"/>
      <c r="E74" s="418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120"/>
      <c r="U74" s="120"/>
      <c r="V74" s="120"/>
      <c r="W74" s="120"/>
      <c r="X74" s="120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414"/>
    </row>
    <row r="75" spans="1:73" s="50" customFormat="1" ht="15" x14ac:dyDescent="0.2">
      <c r="A75" s="120"/>
      <c r="B75" s="120"/>
      <c r="C75" s="120"/>
      <c r="D75" s="418"/>
      <c r="E75" s="418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120"/>
      <c r="U75" s="120"/>
      <c r="V75" s="120"/>
      <c r="W75" s="120"/>
      <c r="X75" s="120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414"/>
    </row>
    <row r="76" spans="1:73" s="50" customFormat="1" ht="15" x14ac:dyDescent="0.2">
      <c r="A76" s="120"/>
      <c r="B76" s="120"/>
      <c r="C76" s="120"/>
      <c r="D76" s="418"/>
      <c r="E76" s="418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120"/>
      <c r="U76" s="120"/>
      <c r="V76" s="120"/>
      <c r="W76" s="120"/>
      <c r="X76" s="120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414"/>
    </row>
    <row r="77" spans="1:73" s="50" customFormat="1" ht="15" x14ac:dyDescent="0.2">
      <c r="A77" s="120"/>
      <c r="B77" s="120"/>
      <c r="C77" s="120"/>
      <c r="D77" s="418"/>
      <c r="E77" s="418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120"/>
      <c r="U77" s="120"/>
      <c r="V77" s="120"/>
      <c r="W77" s="120"/>
      <c r="X77" s="120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414"/>
    </row>
    <row r="78" spans="1:73" s="50" customFormat="1" ht="15" x14ac:dyDescent="0.2">
      <c r="A78" s="120"/>
      <c r="B78" s="120"/>
      <c r="C78" s="120"/>
      <c r="D78" s="418"/>
      <c r="E78" s="418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120"/>
      <c r="U78" s="120"/>
      <c r="V78" s="120"/>
      <c r="W78" s="120"/>
      <c r="X78" s="120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414"/>
    </row>
    <row r="79" spans="1:73" s="50" customFormat="1" ht="15" x14ac:dyDescent="0.2">
      <c r="A79" s="120"/>
      <c r="B79" s="120"/>
      <c r="C79" s="120"/>
      <c r="D79" s="418"/>
      <c r="E79" s="418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120"/>
      <c r="U79" s="120"/>
      <c r="V79" s="120"/>
      <c r="W79" s="120"/>
      <c r="X79" s="120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414"/>
    </row>
    <row r="80" spans="1:73" s="50" customFormat="1" ht="15" x14ac:dyDescent="0.2">
      <c r="A80" s="120"/>
      <c r="B80" s="120"/>
      <c r="C80" s="120"/>
      <c r="D80" s="418"/>
      <c r="E80" s="418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120"/>
      <c r="U80" s="120"/>
      <c r="V80" s="120"/>
      <c r="W80" s="120"/>
      <c r="X80" s="120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414"/>
    </row>
    <row r="81" spans="1:71" s="50" customFormat="1" ht="15" x14ac:dyDescent="0.2">
      <c r="A81" s="120"/>
      <c r="B81" s="120"/>
      <c r="C81" s="120"/>
      <c r="D81" s="418"/>
      <c r="E81" s="418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120"/>
      <c r="U81" s="120"/>
      <c r="V81" s="120"/>
      <c r="W81" s="120"/>
      <c r="X81" s="120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414"/>
    </row>
    <row r="82" spans="1:71" s="50" customFormat="1" ht="15" x14ac:dyDescent="0.2">
      <c r="A82" s="120"/>
      <c r="B82" s="120"/>
      <c r="C82" s="120"/>
      <c r="D82" s="418"/>
      <c r="E82" s="418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120"/>
      <c r="U82" s="120"/>
      <c r="V82" s="120"/>
      <c r="W82" s="120"/>
      <c r="X82" s="120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414"/>
    </row>
    <row r="83" spans="1:71" s="50" customFormat="1" ht="15" x14ac:dyDescent="0.2">
      <c r="A83" s="120"/>
      <c r="B83" s="120"/>
      <c r="C83" s="120"/>
      <c r="D83" s="418"/>
      <c r="E83" s="418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120"/>
      <c r="U83" s="120"/>
      <c r="V83" s="120"/>
      <c r="W83" s="120"/>
      <c r="X83" s="120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414"/>
    </row>
    <row r="84" spans="1:71" s="50" customFormat="1" ht="15" x14ac:dyDescent="0.2">
      <c r="A84" s="120"/>
      <c r="B84" s="120"/>
      <c r="C84" s="120"/>
      <c r="D84" s="418"/>
      <c r="E84" s="418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120"/>
      <c r="U84" s="120"/>
      <c r="V84" s="120"/>
      <c r="W84" s="120"/>
      <c r="X84" s="120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414"/>
    </row>
    <row r="85" spans="1:71" s="50" customFormat="1" ht="15" x14ac:dyDescent="0.2">
      <c r="A85" s="120"/>
      <c r="B85" s="120"/>
      <c r="C85" s="120"/>
      <c r="D85" s="418"/>
      <c r="E85" s="418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120"/>
      <c r="U85" s="120"/>
      <c r="V85" s="120"/>
      <c r="W85" s="120"/>
      <c r="X85" s="120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414"/>
    </row>
    <row r="86" spans="1:71" s="50" customFormat="1" ht="15" x14ac:dyDescent="0.2">
      <c r="A86" s="120"/>
      <c r="B86" s="120"/>
      <c r="C86" s="120"/>
      <c r="D86" s="418"/>
      <c r="E86" s="418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120"/>
      <c r="U86" s="120"/>
      <c r="V86" s="120"/>
      <c r="W86" s="120"/>
      <c r="X86" s="120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414"/>
    </row>
    <row r="87" spans="1:71" s="50" customFormat="1" ht="15" x14ac:dyDescent="0.2">
      <c r="A87" s="120"/>
      <c r="B87" s="120"/>
      <c r="C87" s="120"/>
      <c r="D87" s="418"/>
      <c r="E87" s="418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120"/>
      <c r="U87" s="120"/>
      <c r="V87" s="120"/>
      <c r="W87" s="120"/>
      <c r="X87" s="120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414"/>
    </row>
    <row r="88" spans="1:71" s="50" customFormat="1" ht="15" x14ac:dyDescent="0.2">
      <c r="A88" s="120"/>
      <c r="B88" s="120"/>
      <c r="C88" s="120"/>
      <c r="D88" s="418"/>
      <c r="E88" s="418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120"/>
      <c r="U88" s="120"/>
      <c r="V88" s="120"/>
      <c r="W88" s="120"/>
      <c r="X88" s="120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414"/>
    </row>
    <row r="89" spans="1:71" s="50" customFormat="1" ht="15" x14ac:dyDescent="0.2">
      <c r="A89" s="120"/>
      <c r="B89" s="120"/>
      <c r="C89" s="120"/>
      <c r="D89" s="418"/>
      <c r="E89" s="418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120"/>
      <c r="U89" s="120"/>
      <c r="V89" s="120"/>
      <c r="W89" s="120"/>
      <c r="X89" s="120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414"/>
    </row>
    <row r="90" spans="1:71" s="50" customFormat="1" ht="15" x14ac:dyDescent="0.2">
      <c r="A90" s="120"/>
      <c r="B90" s="120"/>
      <c r="C90" s="120"/>
      <c r="D90" s="418"/>
      <c r="E90" s="418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120"/>
      <c r="U90" s="120"/>
      <c r="V90" s="120"/>
      <c r="W90" s="120"/>
      <c r="X90" s="120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414"/>
    </row>
    <row r="91" spans="1:71" s="50" customFormat="1" ht="15" x14ac:dyDescent="0.2">
      <c r="A91" s="120"/>
      <c r="B91" s="120"/>
      <c r="C91" s="120"/>
      <c r="D91" s="418"/>
      <c r="E91" s="418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120"/>
      <c r="U91" s="120"/>
      <c r="V91" s="120"/>
      <c r="W91" s="120"/>
      <c r="X91" s="120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414"/>
    </row>
    <row r="92" spans="1:71" s="50" customFormat="1" ht="15" x14ac:dyDescent="0.2">
      <c r="A92" s="120"/>
      <c r="B92" s="120"/>
      <c r="C92" s="120"/>
      <c r="D92" s="418"/>
      <c r="E92" s="418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120"/>
      <c r="U92" s="120"/>
      <c r="V92" s="120"/>
      <c r="W92" s="120"/>
      <c r="X92" s="120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414"/>
    </row>
    <row r="93" spans="1:71" s="50" customFormat="1" ht="15" x14ac:dyDescent="0.2">
      <c r="A93" s="120"/>
      <c r="B93" s="120"/>
      <c r="C93" s="120"/>
      <c r="D93" s="418"/>
      <c r="E93" s="418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120"/>
      <c r="U93" s="120"/>
      <c r="V93" s="120"/>
      <c r="W93" s="120"/>
      <c r="X93" s="120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414"/>
    </row>
    <row r="94" spans="1:71" s="50" customFormat="1" ht="15" x14ac:dyDescent="0.2">
      <c r="A94" s="120"/>
      <c r="B94" s="120"/>
      <c r="C94" s="120"/>
      <c r="D94" s="418"/>
      <c r="E94" s="418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120"/>
      <c r="U94" s="120"/>
      <c r="V94" s="120"/>
      <c r="W94" s="120"/>
      <c r="X94" s="120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414"/>
    </row>
    <row r="95" spans="1:71" s="50" customFormat="1" ht="15" x14ac:dyDescent="0.2">
      <c r="A95" s="120"/>
      <c r="B95" s="120"/>
      <c r="C95" s="120"/>
      <c r="D95" s="418"/>
      <c r="E95" s="418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120"/>
      <c r="U95" s="120"/>
      <c r="V95" s="120"/>
      <c r="W95" s="120"/>
      <c r="X95" s="120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414"/>
    </row>
    <row r="96" spans="1:71" s="50" customFormat="1" ht="15" x14ac:dyDescent="0.2">
      <c r="A96" s="120"/>
      <c r="B96" s="120"/>
      <c r="C96" s="120"/>
      <c r="D96" s="418"/>
      <c r="E96" s="418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120"/>
      <c r="U96" s="120"/>
      <c r="V96" s="120"/>
      <c r="W96" s="120"/>
      <c r="X96" s="120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414"/>
    </row>
    <row r="97" spans="1:71" s="50" customFormat="1" ht="15" x14ac:dyDescent="0.2">
      <c r="A97" s="120"/>
      <c r="B97" s="120"/>
      <c r="C97" s="120"/>
      <c r="D97" s="418"/>
      <c r="E97" s="418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120"/>
      <c r="U97" s="120"/>
      <c r="V97" s="120"/>
      <c r="W97" s="120"/>
      <c r="X97" s="120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414"/>
    </row>
    <row r="98" spans="1:71" s="50" customFormat="1" ht="15" x14ac:dyDescent="0.2">
      <c r="A98" s="120"/>
      <c r="B98" s="120"/>
      <c r="C98" s="120"/>
      <c r="D98" s="418"/>
      <c r="E98" s="418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120"/>
      <c r="U98" s="120"/>
      <c r="V98" s="120"/>
      <c r="W98" s="120"/>
      <c r="X98" s="120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414"/>
    </row>
    <row r="99" spans="1:71" s="50" customFormat="1" ht="15" x14ac:dyDescent="0.2">
      <c r="A99" s="120"/>
      <c r="B99" s="120"/>
      <c r="C99" s="120"/>
      <c r="D99" s="418"/>
      <c r="E99" s="418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120"/>
      <c r="U99" s="120"/>
      <c r="V99" s="120"/>
      <c r="W99" s="120"/>
      <c r="X99" s="120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414"/>
    </row>
    <row r="100" spans="1:71" s="50" customFormat="1" ht="15" x14ac:dyDescent="0.2">
      <c r="A100" s="120"/>
      <c r="B100" s="120"/>
      <c r="C100" s="120"/>
      <c r="D100" s="418"/>
      <c r="E100" s="418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120"/>
      <c r="U100" s="120"/>
      <c r="V100" s="120"/>
      <c r="W100" s="120"/>
      <c r="X100" s="120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414"/>
    </row>
    <row r="101" spans="1:71" s="50" customFormat="1" ht="15" x14ac:dyDescent="0.2">
      <c r="A101" s="120"/>
      <c r="B101" s="120"/>
      <c r="C101" s="120"/>
      <c r="D101" s="418"/>
      <c r="E101" s="418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120"/>
      <c r="U101" s="120"/>
      <c r="V101" s="120"/>
      <c r="W101" s="120"/>
      <c r="X101" s="120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414"/>
    </row>
    <row r="102" spans="1:71" s="50" customFormat="1" ht="15" x14ac:dyDescent="0.2">
      <c r="A102" s="120"/>
      <c r="B102" s="120"/>
      <c r="C102" s="120"/>
      <c r="D102" s="418"/>
      <c r="E102" s="418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120"/>
      <c r="U102" s="120"/>
      <c r="V102" s="120"/>
      <c r="W102" s="120"/>
      <c r="X102" s="120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414"/>
    </row>
    <row r="103" spans="1:71" s="50" customFormat="1" ht="15" x14ac:dyDescent="0.2">
      <c r="A103" s="120"/>
      <c r="B103" s="120"/>
      <c r="C103" s="120"/>
      <c r="D103" s="418"/>
      <c r="E103" s="418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120"/>
      <c r="U103" s="120"/>
      <c r="V103" s="120"/>
      <c r="W103" s="120"/>
      <c r="X103" s="120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414"/>
    </row>
    <row r="104" spans="1:71" s="50" customFormat="1" ht="15" x14ac:dyDescent="0.2">
      <c r="A104" s="120"/>
      <c r="B104" s="120"/>
      <c r="C104" s="120"/>
      <c r="D104" s="418"/>
      <c r="E104" s="418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120"/>
      <c r="U104" s="120"/>
      <c r="V104" s="120"/>
      <c r="W104" s="120"/>
      <c r="X104" s="120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414"/>
    </row>
    <row r="105" spans="1:71" s="50" customFormat="1" ht="15" x14ac:dyDescent="0.2">
      <c r="A105" s="120"/>
      <c r="B105" s="120"/>
      <c r="C105" s="120"/>
      <c r="D105" s="419"/>
      <c r="E105" s="418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120"/>
      <c r="U105" s="120"/>
      <c r="V105" s="120"/>
      <c r="W105" s="120"/>
      <c r="X105" s="120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414"/>
    </row>
    <row r="106" spans="1:71" s="50" customFormat="1" ht="15" x14ac:dyDescent="0.2">
      <c r="A106" s="120"/>
      <c r="B106" s="120"/>
      <c r="C106" s="120"/>
      <c r="D106" s="418"/>
      <c r="E106" s="418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120"/>
      <c r="U106" s="120"/>
      <c r="V106" s="120"/>
      <c r="W106" s="120"/>
      <c r="X106" s="120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414"/>
    </row>
    <row r="107" spans="1:71" s="50" customFormat="1" ht="3.75" customHeight="1" x14ac:dyDescent="0.2">
      <c r="A107" s="120"/>
      <c r="B107" s="120"/>
      <c r="C107" s="120"/>
      <c r="D107" s="418"/>
      <c r="E107" s="418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120"/>
      <c r="U107" s="120"/>
      <c r="V107" s="120"/>
      <c r="W107" s="120"/>
      <c r="X107" s="120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414"/>
    </row>
    <row r="108" spans="1:71" s="50" customFormat="1" ht="15" x14ac:dyDescent="0.2">
      <c r="A108" s="120"/>
      <c r="B108" s="120"/>
      <c r="C108" s="120"/>
      <c r="D108" s="418"/>
      <c r="E108" s="41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120"/>
      <c r="U108" s="120"/>
      <c r="V108" s="120"/>
      <c r="W108" s="120"/>
      <c r="X108" s="120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414"/>
    </row>
    <row r="109" spans="1:71" s="50" customFormat="1" ht="15" x14ac:dyDescent="0.2">
      <c r="A109" s="120"/>
      <c r="B109" s="120"/>
      <c r="C109" s="120"/>
      <c r="D109" s="418"/>
      <c r="E109" s="41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120"/>
      <c r="U109" s="120"/>
      <c r="V109" s="120"/>
      <c r="W109" s="120"/>
      <c r="X109" s="120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414"/>
    </row>
    <row r="110" spans="1:71" s="50" customFormat="1" ht="15" x14ac:dyDescent="0.2">
      <c r="A110" s="120"/>
      <c r="B110" s="120"/>
      <c r="C110" s="120"/>
      <c r="D110" s="418"/>
      <c r="E110" s="419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414"/>
    </row>
    <row r="111" spans="1:71" s="50" customFormat="1" ht="15" x14ac:dyDescent="0.2">
      <c r="A111" s="120"/>
      <c r="B111" s="120"/>
      <c r="C111" s="120"/>
      <c r="D111" s="419"/>
      <c r="E111" s="419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414"/>
    </row>
    <row r="112" spans="1:71" s="50" customFormat="1" ht="15" x14ac:dyDescent="0.2">
      <c r="A112" s="51"/>
      <c r="B112" s="51"/>
      <c r="D112" s="420"/>
      <c r="E112" s="420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414"/>
    </row>
    <row r="113" spans="1:71" s="50" customFormat="1" x14ac:dyDescent="0.2">
      <c r="A113" s="51"/>
      <c r="B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414"/>
    </row>
    <row r="114" spans="1:71" s="50" customFormat="1" x14ac:dyDescent="0.2">
      <c r="A114" s="51"/>
      <c r="B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414"/>
    </row>
    <row r="115" spans="1:71" s="50" customFormat="1" x14ac:dyDescent="0.2">
      <c r="A115" s="51"/>
      <c r="B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414"/>
    </row>
    <row r="116" spans="1:71" s="50" customFormat="1" x14ac:dyDescent="0.2">
      <c r="A116" s="51"/>
      <c r="B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414"/>
    </row>
    <row r="117" spans="1:71" s="50" customFormat="1" x14ac:dyDescent="0.2">
      <c r="A117" s="51"/>
      <c r="B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414"/>
    </row>
    <row r="118" spans="1:71" s="50" customFormat="1" x14ac:dyDescent="0.2">
      <c r="A118" s="51"/>
      <c r="B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414"/>
    </row>
    <row r="119" spans="1:71" s="50" customFormat="1" x14ac:dyDescent="0.2">
      <c r="A119" s="51"/>
      <c r="B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414"/>
    </row>
    <row r="120" spans="1:71" s="50" customFormat="1" x14ac:dyDescent="0.2">
      <c r="A120" s="51"/>
      <c r="B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414"/>
    </row>
    <row r="121" spans="1:71" s="50" customFormat="1" x14ac:dyDescent="0.2">
      <c r="A121" s="51"/>
      <c r="B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414"/>
    </row>
    <row r="122" spans="1:71" s="50" customFormat="1" x14ac:dyDescent="0.2">
      <c r="A122" s="51"/>
      <c r="B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414"/>
    </row>
    <row r="123" spans="1:71" s="50" customFormat="1" x14ac:dyDescent="0.2">
      <c r="A123" s="51"/>
      <c r="B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414"/>
    </row>
    <row r="124" spans="1:71" s="50" customFormat="1" x14ac:dyDescent="0.2">
      <c r="A124" s="51"/>
      <c r="B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414"/>
    </row>
    <row r="125" spans="1:71" s="50" customFormat="1" x14ac:dyDescent="0.2">
      <c r="A125" s="51"/>
      <c r="B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414"/>
    </row>
    <row r="126" spans="1:71" s="50" customFormat="1" x14ac:dyDescent="0.2">
      <c r="A126" s="51"/>
      <c r="B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414"/>
    </row>
    <row r="127" spans="1:71" s="50" customFormat="1" x14ac:dyDescent="0.2">
      <c r="A127" s="51"/>
      <c r="B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414"/>
    </row>
    <row r="128" spans="1:71" s="50" customFormat="1" x14ac:dyDescent="0.2">
      <c r="A128" s="51"/>
      <c r="B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414"/>
    </row>
    <row r="129" spans="1:73" s="50" customFormat="1" ht="5.0999999999999996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414"/>
    </row>
    <row r="130" spans="1:73" s="50" customFormat="1" ht="5.0999999999999996" customHeight="1" thickBot="1" x14ac:dyDescent="0.25">
      <c r="A130" s="51"/>
      <c r="B130" s="51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414"/>
    </row>
    <row r="131" spans="1:73" ht="24.95" customHeight="1" thickBot="1" x14ac:dyDescent="0.25">
      <c r="A131" s="51"/>
      <c r="B131" s="51"/>
      <c r="C131" s="412"/>
      <c r="D131" s="925" t="s">
        <v>14</v>
      </c>
      <c r="E131" s="926"/>
      <c r="F131" s="926"/>
      <c r="G131" s="926"/>
      <c r="H131" s="926"/>
      <c r="I131" s="926"/>
      <c r="J131" s="926"/>
      <c r="K131" s="926"/>
      <c r="L131" s="926"/>
      <c r="M131" s="926"/>
      <c r="N131" s="926"/>
      <c r="O131" s="926"/>
      <c r="P131" s="926"/>
      <c r="Q131" s="927"/>
      <c r="R131" s="120"/>
      <c r="S131" s="120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414"/>
      <c r="BT131" s="50"/>
      <c r="BU131" s="50"/>
    </row>
    <row r="132" spans="1:73" ht="15" customHeight="1" x14ac:dyDescent="0.25">
      <c r="A132" s="51"/>
      <c r="B132" s="51"/>
      <c r="C132" s="120"/>
      <c r="D132" s="423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424"/>
      <c r="R132" s="120"/>
      <c r="S132" s="120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414"/>
      <c r="BT132" s="50"/>
      <c r="BU132" s="50"/>
    </row>
    <row r="133" spans="1:73" ht="18" customHeight="1" x14ac:dyDescent="0.25">
      <c r="A133" s="51"/>
      <c r="B133" s="51"/>
      <c r="C133" s="120"/>
      <c r="D133" s="912">
        <v>1</v>
      </c>
      <c r="E133" s="913"/>
      <c r="F133" s="169" t="s">
        <v>9</v>
      </c>
      <c r="G133" s="425">
        <f>SUM(G135:G164)</f>
        <v>100000</v>
      </c>
      <c r="H133" s="426">
        <f>SUM(H135:H164)</f>
        <v>120000</v>
      </c>
      <c r="I133" s="307"/>
      <c r="J133" s="307"/>
      <c r="K133" s="307"/>
      <c r="L133" s="307"/>
      <c r="M133" s="307"/>
      <c r="N133" s="307"/>
      <c r="O133" s="307"/>
      <c r="P133" s="307"/>
      <c r="Q133" s="424"/>
      <c r="R133" s="120"/>
      <c r="S133" s="120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414"/>
      <c r="BT133" s="50"/>
      <c r="BU133" s="50"/>
    </row>
    <row r="134" spans="1:73" ht="16.5" x14ac:dyDescent="0.25">
      <c r="A134" s="51"/>
      <c r="B134" s="51"/>
      <c r="C134" s="120"/>
      <c r="D134" s="423"/>
      <c r="E134" s="203"/>
      <c r="F134" s="204" t="s">
        <v>7</v>
      </c>
      <c r="G134" s="205" t="s">
        <v>6</v>
      </c>
      <c r="H134" s="427"/>
      <c r="I134" s="307" t="s">
        <v>16</v>
      </c>
      <c r="J134" s="307"/>
      <c r="K134" s="307"/>
      <c r="L134" s="307"/>
      <c r="M134" s="307"/>
      <c r="N134" s="307"/>
      <c r="O134" s="307"/>
      <c r="P134" s="307"/>
      <c r="Q134" s="424"/>
      <c r="R134" s="120"/>
      <c r="S134" s="120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414"/>
      <c r="BT134" s="50"/>
      <c r="BU134" s="50"/>
    </row>
    <row r="135" spans="1:73" ht="15.75" customHeight="1" x14ac:dyDescent="0.25">
      <c r="A135" s="51"/>
      <c r="B135" s="51"/>
      <c r="C135" s="120"/>
      <c r="D135" s="423"/>
      <c r="E135" s="428"/>
      <c r="F135" s="429" t="s">
        <v>1</v>
      </c>
      <c r="G135" s="430">
        <v>100000</v>
      </c>
      <c r="H135" s="431">
        <v>120000</v>
      </c>
      <c r="I135" s="307"/>
      <c r="J135" s="307"/>
      <c r="K135" s="307"/>
      <c r="L135" s="307"/>
      <c r="M135" s="307"/>
      <c r="N135" s="307"/>
      <c r="O135" s="307"/>
      <c r="P135" s="307"/>
      <c r="Q135" s="424"/>
      <c r="R135" s="120"/>
      <c r="S135" s="120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414"/>
      <c r="BT135" s="50"/>
      <c r="BU135" s="50"/>
    </row>
    <row r="136" spans="1:73" ht="14.25" x14ac:dyDescent="0.25">
      <c r="A136" s="51"/>
      <c r="B136" s="51"/>
      <c r="C136" s="120"/>
      <c r="D136" s="423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424"/>
      <c r="R136" s="120"/>
      <c r="S136" s="120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414"/>
      <c r="BT136" s="50"/>
      <c r="BU136" s="50"/>
    </row>
    <row r="137" spans="1:73" ht="19.5" customHeight="1" x14ac:dyDescent="0.25">
      <c r="A137" s="51"/>
      <c r="B137" s="51"/>
      <c r="C137" s="120"/>
      <c r="D137" s="423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424"/>
      <c r="R137" s="120"/>
      <c r="S137" s="120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414"/>
      <c r="BT137" s="50"/>
      <c r="BU137" s="50"/>
    </row>
    <row r="138" spans="1:73" ht="17.25" x14ac:dyDescent="0.3">
      <c r="A138" s="51"/>
      <c r="B138" s="51"/>
      <c r="C138" s="120"/>
      <c r="D138" s="423"/>
      <c r="E138" s="307"/>
      <c r="F138" s="432" t="s">
        <v>15</v>
      </c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424"/>
      <c r="R138" s="120"/>
      <c r="S138" s="120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414"/>
      <c r="BT138" s="50"/>
      <c r="BU138" s="50"/>
    </row>
    <row r="139" spans="1:73" ht="17.25" x14ac:dyDescent="0.3">
      <c r="A139" s="51"/>
      <c r="B139" s="51"/>
      <c r="C139" s="120"/>
      <c r="D139" s="423"/>
      <c r="E139" s="307"/>
      <c r="F139" s="432" t="s">
        <v>289</v>
      </c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424"/>
      <c r="R139" s="120"/>
      <c r="S139" s="120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414"/>
      <c r="BT139" s="50"/>
      <c r="BU139" s="50"/>
    </row>
    <row r="140" spans="1:73" ht="16.5" customHeight="1" x14ac:dyDescent="0.25">
      <c r="A140" s="51"/>
      <c r="B140" s="51"/>
      <c r="C140" s="120"/>
      <c r="D140" s="423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424"/>
      <c r="R140" s="120"/>
      <c r="S140" s="120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414"/>
      <c r="BT140" s="50"/>
      <c r="BU140" s="50"/>
    </row>
    <row r="141" spans="1:73" ht="18" customHeight="1" x14ac:dyDescent="0.3">
      <c r="A141" s="51"/>
      <c r="B141" s="51"/>
      <c r="C141" s="120"/>
      <c r="D141" s="912">
        <v>2</v>
      </c>
      <c r="E141" s="913"/>
      <c r="F141" s="169" t="s">
        <v>5</v>
      </c>
      <c r="G141" s="432" t="s">
        <v>311</v>
      </c>
      <c r="H141" s="307"/>
      <c r="I141" s="307"/>
      <c r="J141" s="307"/>
      <c r="K141" s="307"/>
      <c r="L141" s="307"/>
      <c r="M141" s="307"/>
      <c r="N141" s="307"/>
      <c r="O141" s="307"/>
      <c r="P141" s="307"/>
      <c r="Q141" s="424"/>
      <c r="R141" s="120"/>
      <c r="S141" s="120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414"/>
      <c r="BT141" s="50"/>
      <c r="BU141" s="50"/>
    </row>
    <row r="142" spans="1:73" ht="18" customHeight="1" x14ac:dyDescent="0.3">
      <c r="A142" s="51"/>
      <c r="B142" s="51"/>
      <c r="C142" s="120"/>
      <c r="D142" s="423"/>
      <c r="E142" s="432" t="s">
        <v>312</v>
      </c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424"/>
      <c r="R142" s="120"/>
      <c r="S142" s="120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414"/>
      <c r="BT142" s="50"/>
      <c r="BU142" s="50"/>
    </row>
    <row r="143" spans="1:73" ht="17.25" x14ac:dyDescent="0.3">
      <c r="A143" s="51"/>
      <c r="B143" s="51"/>
      <c r="C143" s="120"/>
      <c r="D143" s="423"/>
      <c r="E143" s="432" t="s">
        <v>373</v>
      </c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424"/>
      <c r="R143" s="120"/>
      <c r="S143" s="120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414"/>
      <c r="BT143" s="50"/>
      <c r="BU143" s="50"/>
    </row>
    <row r="144" spans="1:73" ht="17.25" x14ac:dyDescent="0.3">
      <c r="A144" s="51"/>
      <c r="B144" s="51"/>
      <c r="C144" s="120"/>
      <c r="D144" s="423"/>
      <c r="E144" s="433" t="s">
        <v>17</v>
      </c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424"/>
      <c r="R144" s="120"/>
      <c r="S144" s="120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414"/>
      <c r="BT144" s="50"/>
      <c r="BU144" s="50"/>
    </row>
    <row r="145" spans="1:73" ht="15.75" customHeight="1" x14ac:dyDescent="0.25">
      <c r="A145" s="51"/>
      <c r="B145" s="51"/>
      <c r="C145" s="120"/>
      <c r="D145" s="423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424"/>
      <c r="R145" s="120"/>
      <c r="S145" s="120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414"/>
      <c r="BT145" s="50"/>
      <c r="BU145" s="50"/>
    </row>
    <row r="146" spans="1:73" ht="18" customHeight="1" x14ac:dyDescent="0.3">
      <c r="A146" s="51"/>
      <c r="B146" s="51"/>
      <c r="C146" s="120"/>
      <c r="D146" s="912">
        <v>3</v>
      </c>
      <c r="E146" s="913"/>
      <c r="F146" s="169" t="s">
        <v>8</v>
      </c>
      <c r="G146" s="432" t="s">
        <v>18</v>
      </c>
      <c r="H146" s="307"/>
      <c r="I146" s="307"/>
      <c r="J146" s="307"/>
      <c r="K146" s="307"/>
      <c r="L146" s="307"/>
      <c r="M146" s="307"/>
      <c r="N146" s="307"/>
      <c r="O146" s="307"/>
      <c r="P146" s="307"/>
      <c r="Q146" s="424"/>
      <c r="R146" s="120"/>
      <c r="S146" s="120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414"/>
      <c r="BT146" s="50"/>
      <c r="BU146" s="50"/>
    </row>
    <row r="147" spans="1:73" ht="15.75" customHeight="1" x14ac:dyDescent="0.25">
      <c r="A147" s="51"/>
      <c r="B147" s="51"/>
      <c r="C147" s="120"/>
      <c r="D147" s="423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424"/>
      <c r="R147" s="120"/>
      <c r="S147" s="120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414"/>
      <c r="BT147" s="50"/>
      <c r="BU147" s="50"/>
    </row>
    <row r="148" spans="1:73" ht="18" customHeight="1" x14ac:dyDescent="0.3">
      <c r="A148" s="51"/>
      <c r="B148" s="51"/>
      <c r="C148" s="120"/>
      <c r="D148" s="912">
        <v>4</v>
      </c>
      <c r="E148" s="913"/>
      <c r="F148" s="169" t="s">
        <v>10</v>
      </c>
      <c r="G148" s="432" t="s">
        <v>249</v>
      </c>
      <c r="H148" s="307"/>
      <c r="I148" s="307"/>
      <c r="J148" s="307"/>
      <c r="K148" s="307"/>
      <c r="L148" s="307"/>
      <c r="M148" s="307"/>
      <c r="N148" s="307"/>
      <c r="O148" s="307"/>
      <c r="P148" s="307"/>
      <c r="Q148" s="424"/>
      <c r="R148" s="120"/>
      <c r="S148" s="120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414"/>
      <c r="BT148" s="50"/>
      <c r="BU148" s="50"/>
    </row>
    <row r="149" spans="1:73" ht="17.25" x14ac:dyDescent="0.3">
      <c r="A149" s="51"/>
      <c r="B149" s="51"/>
      <c r="C149" s="120"/>
      <c r="D149" s="423"/>
      <c r="E149" s="307"/>
      <c r="F149" s="307"/>
      <c r="G149" s="434" t="s">
        <v>355</v>
      </c>
      <c r="H149" s="307"/>
      <c r="I149" s="307"/>
      <c r="J149" s="307"/>
      <c r="K149" s="307"/>
      <c r="L149" s="307"/>
      <c r="M149" s="307"/>
      <c r="N149" s="307"/>
      <c r="O149" s="307"/>
      <c r="P149" s="307"/>
      <c r="Q149" s="424"/>
      <c r="R149" s="120"/>
      <c r="S149" s="120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414"/>
      <c r="BT149" s="50"/>
      <c r="BU149" s="50"/>
    </row>
    <row r="150" spans="1:73" ht="11.1" customHeight="1" x14ac:dyDescent="0.25">
      <c r="A150" s="51"/>
      <c r="B150" s="51"/>
      <c r="C150" s="120"/>
      <c r="D150" s="423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424"/>
      <c r="R150" s="120"/>
      <c r="S150" s="120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414"/>
      <c r="BT150" s="50"/>
      <c r="BU150" s="50"/>
    </row>
    <row r="151" spans="1:73" ht="11.1" customHeight="1" x14ac:dyDescent="0.25">
      <c r="A151" s="51"/>
      <c r="B151" s="51"/>
      <c r="C151" s="120"/>
      <c r="D151" s="435"/>
      <c r="E151" s="436"/>
      <c r="F151" s="436"/>
      <c r="G151" s="436"/>
      <c r="H151" s="436"/>
      <c r="I151" s="436"/>
      <c r="J151" s="436"/>
      <c r="K151" s="436"/>
      <c r="L151" s="436"/>
      <c r="M151" s="436"/>
      <c r="N151" s="436"/>
      <c r="O151" s="436"/>
      <c r="P151" s="436"/>
      <c r="Q151" s="437"/>
      <c r="R151" s="120"/>
      <c r="S151" s="120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414"/>
      <c r="BT151" s="50"/>
      <c r="BU151" s="50"/>
    </row>
    <row r="152" spans="1:73" s="50" customFormat="1" ht="8.1" customHeight="1" x14ac:dyDescent="0.2">
      <c r="A152" s="51"/>
      <c r="B152" s="51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414"/>
    </row>
    <row r="153" spans="1:73" s="50" customFormat="1" x14ac:dyDescent="0.2">
      <c r="A153" s="51"/>
      <c r="B153" s="51"/>
      <c r="C153" s="413"/>
      <c r="D153" s="413"/>
      <c r="E153" s="413"/>
      <c r="F153" s="413"/>
      <c r="G153" s="413"/>
      <c r="H153" s="413"/>
      <c r="I153" s="413"/>
      <c r="J153" s="413"/>
      <c r="K153" s="413"/>
      <c r="L153" s="413"/>
      <c r="M153" s="413"/>
      <c r="N153" s="413"/>
      <c r="O153" s="413"/>
      <c r="P153" s="413"/>
      <c r="Q153" s="413"/>
      <c r="R153" s="413"/>
      <c r="S153" s="413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414"/>
    </row>
    <row r="154" spans="1:73" s="50" customFormat="1" x14ac:dyDescent="0.2">
      <c r="A154" s="51"/>
      <c r="B154" s="51"/>
      <c r="C154" s="413"/>
      <c r="D154" s="413"/>
      <c r="E154" s="413"/>
      <c r="F154" s="413"/>
      <c r="G154" s="413"/>
      <c r="H154" s="413"/>
      <c r="I154" s="413"/>
      <c r="J154" s="413"/>
      <c r="K154" s="413"/>
      <c r="L154" s="413"/>
      <c r="M154" s="413"/>
      <c r="N154" s="413"/>
      <c r="O154" s="413"/>
      <c r="P154" s="413"/>
      <c r="Q154" s="413"/>
      <c r="R154" s="413"/>
      <c r="S154" s="413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414"/>
    </row>
    <row r="155" spans="1:73" s="50" customFormat="1" x14ac:dyDescent="0.2">
      <c r="A155" s="51"/>
      <c r="B155" s="51"/>
      <c r="C155" s="413"/>
      <c r="D155" s="413"/>
      <c r="E155" s="413"/>
      <c r="F155" s="413"/>
      <c r="G155" s="413"/>
      <c r="H155" s="413"/>
      <c r="I155" s="413"/>
      <c r="J155" s="413"/>
      <c r="K155" s="413"/>
      <c r="L155" s="413"/>
      <c r="M155" s="413"/>
      <c r="N155" s="413"/>
      <c r="O155" s="413"/>
      <c r="P155" s="413"/>
      <c r="Q155" s="413"/>
      <c r="R155" s="413"/>
      <c r="S155" s="413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414"/>
    </row>
    <row r="156" spans="1:73" s="50" customFormat="1" x14ac:dyDescent="0.2">
      <c r="A156" s="51"/>
      <c r="B156" s="51"/>
      <c r="C156" s="413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3"/>
      <c r="P156" s="413"/>
      <c r="Q156" s="413"/>
      <c r="R156" s="413"/>
      <c r="S156" s="413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414"/>
    </row>
    <row r="157" spans="1:73" s="50" customFormat="1" x14ac:dyDescent="0.2">
      <c r="A157" s="51"/>
      <c r="B157" s="51"/>
      <c r="C157" s="413"/>
      <c r="D157" s="413"/>
      <c r="E157" s="413"/>
      <c r="F157" s="413"/>
      <c r="G157" s="413"/>
      <c r="H157" s="413"/>
      <c r="I157" s="413"/>
      <c r="J157" s="413"/>
      <c r="K157" s="413"/>
      <c r="L157" s="413"/>
      <c r="M157" s="413"/>
      <c r="N157" s="413"/>
      <c r="O157" s="413"/>
      <c r="P157" s="413"/>
      <c r="Q157" s="413"/>
      <c r="R157" s="413"/>
      <c r="S157" s="413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414"/>
    </row>
    <row r="158" spans="1:73" s="50" customFormat="1" x14ac:dyDescent="0.2">
      <c r="A158" s="51"/>
      <c r="B158" s="51"/>
      <c r="C158" s="413"/>
      <c r="D158" s="413"/>
      <c r="E158" s="413"/>
      <c r="F158" s="413"/>
      <c r="G158" s="413"/>
      <c r="H158" s="413"/>
      <c r="I158" s="413"/>
      <c r="J158" s="413"/>
      <c r="K158" s="413"/>
      <c r="L158" s="413"/>
      <c r="M158" s="413"/>
      <c r="N158" s="413"/>
      <c r="O158" s="413"/>
      <c r="P158" s="413"/>
      <c r="Q158" s="413"/>
      <c r="R158" s="413"/>
      <c r="S158" s="413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414"/>
    </row>
    <row r="159" spans="1:73" s="50" customFormat="1" x14ac:dyDescent="0.2">
      <c r="A159" s="51"/>
      <c r="B159" s="51"/>
      <c r="C159" s="413"/>
      <c r="D159" s="413"/>
      <c r="E159" s="413"/>
      <c r="F159" s="413"/>
      <c r="G159" s="413"/>
      <c r="H159" s="413"/>
      <c r="I159" s="413"/>
      <c r="J159" s="413"/>
      <c r="K159" s="413"/>
      <c r="L159" s="413"/>
      <c r="M159" s="413"/>
      <c r="N159" s="413"/>
      <c r="O159" s="413"/>
      <c r="P159" s="413"/>
      <c r="Q159" s="413"/>
      <c r="R159" s="413"/>
      <c r="S159" s="413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414"/>
    </row>
    <row r="160" spans="1:73" s="50" customFormat="1" x14ac:dyDescent="0.2">
      <c r="A160" s="51"/>
      <c r="B160" s="51"/>
      <c r="C160" s="413"/>
      <c r="D160" s="413"/>
      <c r="E160" s="413"/>
      <c r="F160" s="413"/>
      <c r="G160" s="413"/>
      <c r="H160" s="413"/>
      <c r="I160" s="413"/>
      <c r="J160" s="413"/>
      <c r="K160" s="413"/>
      <c r="L160" s="413"/>
      <c r="M160" s="413"/>
      <c r="N160" s="413"/>
      <c r="O160" s="413"/>
      <c r="P160" s="413"/>
      <c r="Q160" s="413"/>
      <c r="R160" s="413"/>
      <c r="S160" s="413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414"/>
    </row>
    <row r="161" spans="1:71" s="50" customFormat="1" x14ac:dyDescent="0.2">
      <c r="A161" s="51"/>
      <c r="B161" s="51"/>
      <c r="C161" s="413"/>
      <c r="D161" s="413"/>
      <c r="E161" s="413"/>
      <c r="F161" s="413"/>
      <c r="G161" s="413"/>
      <c r="H161" s="413"/>
      <c r="I161" s="413"/>
      <c r="J161" s="413"/>
      <c r="K161" s="413"/>
      <c r="L161" s="413"/>
      <c r="M161" s="413"/>
      <c r="N161" s="413"/>
      <c r="O161" s="413"/>
      <c r="P161" s="413"/>
      <c r="Q161" s="413"/>
      <c r="R161" s="413"/>
      <c r="S161" s="413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414"/>
    </row>
    <row r="162" spans="1:71" s="50" customFormat="1" x14ac:dyDescent="0.2">
      <c r="A162" s="51"/>
      <c r="B162" s="51"/>
      <c r="C162" s="413"/>
      <c r="D162" s="413"/>
      <c r="E162" s="413"/>
      <c r="F162" s="413"/>
      <c r="G162" s="413"/>
      <c r="H162" s="413"/>
      <c r="I162" s="413"/>
      <c r="J162" s="413"/>
      <c r="K162" s="413"/>
      <c r="L162" s="413"/>
      <c r="M162" s="413"/>
      <c r="N162" s="413"/>
      <c r="O162" s="413"/>
      <c r="P162" s="413"/>
      <c r="Q162" s="413"/>
      <c r="R162" s="413"/>
      <c r="S162" s="413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414"/>
    </row>
    <row r="163" spans="1:71" s="50" customFormat="1" x14ac:dyDescent="0.2">
      <c r="A163" s="51"/>
      <c r="B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414"/>
    </row>
    <row r="164" spans="1:71" s="50" customFormat="1" x14ac:dyDescent="0.2">
      <c r="A164" s="51"/>
      <c r="B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414"/>
    </row>
    <row r="165" spans="1:71" s="50" customFormat="1" x14ac:dyDescent="0.2">
      <c r="A165" s="51"/>
      <c r="B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414"/>
    </row>
    <row r="166" spans="1:71" s="50" customFormat="1" x14ac:dyDescent="0.2">
      <c r="A166" s="51"/>
      <c r="B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414"/>
    </row>
    <row r="167" spans="1:71" s="50" customFormat="1" x14ac:dyDescent="0.2">
      <c r="A167" s="51"/>
      <c r="B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414"/>
    </row>
    <row r="168" spans="1:71" s="50" customFormat="1" x14ac:dyDescent="0.2">
      <c r="A168" s="51"/>
      <c r="B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414"/>
    </row>
    <row r="169" spans="1:71" s="50" customFormat="1" x14ac:dyDescent="0.2">
      <c r="A169" s="51"/>
      <c r="B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414"/>
    </row>
    <row r="170" spans="1:71" s="50" customFormat="1" x14ac:dyDescent="0.2">
      <c r="A170" s="51"/>
      <c r="B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414"/>
    </row>
    <row r="171" spans="1:71" s="50" customFormat="1" x14ac:dyDescent="0.2">
      <c r="A171" s="51"/>
      <c r="B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414"/>
    </row>
    <row r="172" spans="1:71" s="50" customFormat="1" x14ac:dyDescent="0.2">
      <c r="A172" s="51"/>
      <c r="B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414"/>
    </row>
    <row r="173" spans="1:71" s="50" customFormat="1" x14ac:dyDescent="0.2">
      <c r="A173" s="51"/>
      <c r="B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414"/>
    </row>
    <row r="174" spans="1:71" s="50" customFormat="1" x14ac:dyDescent="0.2">
      <c r="A174" s="51"/>
      <c r="B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414"/>
    </row>
    <row r="175" spans="1:71" s="50" customFormat="1" x14ac:dyDescent="0.2">
      <c r="A175" s="51"/>
      <c r="B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414"/>
    </row>
    <row r="176" spans="1:71" s="50" customFormat="1" x14ac:dyDescent="0.2">
      <c r="A176" s="51"/>
      <c r="B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414"/>
    </row>
    <row r="177" spans="1:71" s="50" customFormat="1" x14ac:dyDescent="0.2">
      <c r="A177" s="51"/>
      <c r="B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414"/>
    </row>
    <row r="178" spans="1:71" s="50" customFormat="1" x14ac:dyDescent="0.2">
      <c r="A178" s="51"/>
      <c r="B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414"/>
    </row>
    <row r="179" spans="1:71" s="50" customFormat="1" x14ac:dyDescent="0.2">
      <c r="A179" s="51"/>
      <c r="B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414"/>
    </row>
    <row r="180" spans="1:71" s="50" customFormat="1" x14ac:dyDescent="0.2">
      <c r="A180" s="51"/>
      <c r="B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414"/>
    </row>
    <row r="181" spans="1:71" s="50" customFormat="1" x14ac:dyDescent="0.2">
      <c r="A181" s="51"/>
      <c r="B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414"/>
    </row>
    <row r="182" spans="1:71" s="50" customFormat="1" x14ac:dyDescent="0.2">
      <c r="A182" s="51"/>
      <c r="B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414"/>
    </row>
    <row r="183" spans="1:71" s="50" customFormat="1" x14ac:dyDescent="0.2">
      <c r="A183" s="51"/>
      <c r="B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414"/>
    </row>
    <row r="184" spans="1:71" s="50" customFormat="1" x14ac:dyDescent="0.2">
      <c r="A184" s="51"/>
      <c r="B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414"/>
    </row>
    <row r="185" spans="1:71" s="50" customFormat="1" x14ac:dyDescent="0.2">
      <c r="A185" s="51"/>
      <c r="B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414"/>
    </row>
    <row r="186" spans="1:71" s="50" customFormat="1" x14ac:dyDescent="0.2">
      <c r="A186" s="51"/>
      <c r="B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414"/>
    </row>
    <row r="187" spans="1:71" s="50" customFormat="1" x14ac:dyDescent="0.2">
      <c r="A187" s="51"/>
      <c r="B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414"/>
    </row>
    <row r="188" spans="1:71" s="50" customFormat="1" x14ac:dyDescent="0.2">
      <c r="A188" s="51"/>
      <c r="B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414"/>
    </row>
    <row r="189" spans="1:71" s="50" customFormat="1" x14ac:dyDescent="0.2">
      <c r="A189" s="51"/>
      <c r="B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414"/>
    </row>
    <row r="190" spans="1:71" s="50" customFormat="1" x14ac:dyDescent="0.2">
      <c r="A190" s="51"/>
      <c r="B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414"/>
    </row>
    <row r="191" spans="1:71" s="50" customFormat="1" x14ac:dyDescent="0.2">
      <c r="A191" s="51"/>
      <c r="B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414"/>
    </row>
    <row r="192" spans="1:71" s="50" customFormat="1" x14ac:dyDescent="0.2">
      <c r="A192" s="51"/>
      <c r="B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414"/>
    </row>
    <row r="193" spans="1:71" s="50" customFormat="1" x14ac:dyDescent="0.2">
      <c r="A193" s="51"/>
      <c r="B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414"/>
    </row>
    <row r="194" spans="1:71" s="50" customFormat="1" x14ac:dyDescent="0.2">
      <c r="A194" s="51"/>
      <c r="B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414"/>
    </row>
    <row r="195" spans="1:71" s="50" customFormat="1" x14ac:dyDescent="0.2">
      <c r="A195" s="51"/>
      <c r="B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414"/>
    </row>
    <row r="196" spans="1:71" s="50" customFormat="1" x14ac:dyDescent="0.2">
      <c r="A196" s="51"/>
      <c r="B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414"/>
    </row>
    <row r="197" spans="1:71" s="50" customFormat="1" x14ac:dyDescent="0.2">
      <c r="A197" s="51"/>
      <c r="B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414"/>
    </row>
    <row r="198" spans="1:71" s="50" customFormat="1" x14ac:dyDescent="0.2">
      <c r="A198" s="51"/>
      <c r="B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414"/>
    </row>
    <row r="199" spans="1:71" s="50" customFormat="1" x14ac:dyDescent="0.2">
      <c r="A199" s="51"/>
      <c r="B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414"/>
    </row>
    <row r="200" spans="1:71" s="50" customFormat="1" x14ac:dyDescent="0.2">
      <c r="A200" s="51"/>
      <c r="B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414"/>
    </row>
    <row r="201" spans="1:71" s="50" customFormat="1" x14ac:dyDescent="0.2">
      <c r="A201" s="51"/>
      <c r="B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414"/>
    </row>
    <row r="202" spans="1:71" s="50" customFormat="1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414"/>
    </row>
    <row r="203" spans="1:71" s="50" customFormat="1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414"/>
    </row>
    <row r="204" spans="1:71" s="50" customFormat="1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414"/>
    </row>
    <row r="205" spans="1:71" s="50" customFormat="1" x14ac:dyDescent="0.2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414"/>
    </row>
    <row r="206" spans="1:71" s="50" customFormat="1" x14ac:dyDescent="0.2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414"/>
    </row>
    <row r="207" spans="1:71" s="50" customFormat="1" x14ac:dyDescent="0.2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414"/>
    </row>
    <row r="208" spans="1:71" s="50" customFormat="1" x14ac:dyDescent="0.2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414"/>
    </row>
    <row r="209" spans="1:71" s="50" customFormat="1" x14ac:dyDescent="0.2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414"/>
    </row>
    <row r="210" spans="1:71" s="50" customFormat="1" x14ac:dyDescent="0.2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414"/>
    </row>
    <row r="211" spans="1:71" s="50" customFormat="1" x14ac:dyDescent="0.2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414"/>
    </row>
    <row r="212" spans="1:71" s="50" customFormat="1" x14ac:dyDescent="0.2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414"/>
    </row>
    <row r="213" spans="1:71" s="50" customFormat="1" x14ac:dyDescent="0.2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414"/>
    </row>
    <row r="214" spans="1:71" s="50" customFormat="1" x14ac:dyDescent="0.2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414"/>
    </row>
    <row r="215" spans="1:71" s="50" customFormat="1" x14ac:dyDescent="0.2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414"/>
    </row>
    <row r="216" spans="1:71" s="50" customFormat="1" x14ac:dyDescent="0.2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414"/>
    </row>
    <row r="217" spans="1:71" s="50" customFormat="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414"/>
    </row>
    <row r="218" spans="1:71" s="50" customFormat="1" x14ac:dyDescent="0.2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414"/>
    </row>
    <row r="219" spans="1:71" s="50" customFormat="1" x14ac:dyDescent="0.2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414"/>
    </row>
    <row r="220" spans="1:71" s="50" customFormat="1" x14ac:dyDescent="0.2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414"/>
    </row>
    <row r="221" spans="1:71" s="50" customFormat="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414"/>
    </row>
    <row r="222" spans="1:71" s="50" customFormat="1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414"/>
    </row>
    <row r="223" spans="1:71" s="50" customFormat="1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414"/>
    </row>
    <row r="224" spans="1:71" s="50" customFormat="1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414"/>
    </row>
    <row r="225" spans="1:71" s="50" customFormat="1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414"/>
    </row>
    <row r="226" spans="1:71" s="50" customFormat="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414"/>
    </row>
    <row r="227" spans="1:71" s="50" customFormat="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414"/>
    </row>
    <row r="228" spans="1:71" s="50" customFormat="1" x14ac:dyDescent="0.2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414"/>
    </row>
    <row r="229" spans="1:71" s="50" customFormat="1" x14ac:dyDescent="0.2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414"/>
    </row>
    <row r="230" spans="1:71" s="50" customFormat="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414"/>
    </row>
    <row r="231" spans="1:71" s="50" customFormat="1" x14ac:dyDescent="0.2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414"/>
    </row>
    <row r="232" spans="1:71" s="50" customFormat="1" x14ac:dyDescent="0.2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414"/>
    </row>
    <row r="233" spans="1:71" s="50" customFormat="1" x14ac:dyDescent="0.2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414"/>
    </row>
    <row r="234" spans="1:71" s="50" customFormat="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414"/>
    </row>
    <row r="235" spans="1:71" s="50" customFormat="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414"/>
    </row>
    <row r="236" spans="1:71" s="50" customFormat="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414"/>
    </row>
    <row r="237" spans="1:71" s="50" customForma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414"/>
    </row>
    <row r="238" spans="1:71" s="50" customFormat="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414"/>
    </row>
    <row r="239" spans="1:71" s="50" customFormat="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414"/>
    </row>
    <row r="240" spans="1:71" s="50" customFormat="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414"/>
    </row>
    <row r="241" spans="1:71" s="50" customFormat="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414"/>
    </row>
    <row r="242" spans="1:71" s="50" customFormat="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414"/>
    </row>
    <row r="243" spans="1:71" s="50" customFormat="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414"/>
    </row>
    <row r="244" spans="1:71" s="50" customForma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414"/>
    </row>
    <row r="245" spans="1:71" s="50" customForma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414"/>
    </row>
    <row r="246" spans="1:71" s="50" customForma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414"/>
    </row>
    <row r="247" spans="1:71" s="50" customForma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414"/>
    </row>
    <row r="248" spans="1:71" s="50" customForma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414"/>
    </row>
    <row r="249" spans="1:71" s="50" customForma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414"/>
    </row>
    <row r="250" spans="1:71" s="50" customForma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414"/>
    </row>
    <row r="251" spans="1:71" s="50" customForma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414"/>
    </row>
    <row r="252" spans="1:71" s="50" customForma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414"/>
    </row>
    <row r="253" spans="1:71" s="50" customForma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414"/>
    </row>
    <row r="254" spans="1:71" s="50" customForma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414"/>
    </row>
    <row r="255" spans="1:71" s="50" customForma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414"/>
    </row>
    <row r="256" spans="1:71" s="50" customForma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414"/>
    </row>
    <row r="257" spans="1:71" s="50" customForma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414"/>
    </row>
    <row r="258" spans="1:71" s="50" customForma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414"/>
    </row>
    <row r="259" spans="1:71" s="50" customForma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414"/>
    </row>
    <row r="260" spans="1:71" s="50" customForma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414"/>
    </row>
    <row r="261" spans="1:71" s="50" customForma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414"/>
    </row>
    <row r="262" spans="1:71" s="50" customForma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414"/>
    </row>
    <row r="263" spans="1:71" s="50" customForma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414"/>
    </row>
    <row r="264" spans="1:71" s="50" customForma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414"/>
    </row>
    <row r="265" spans="1:71" s="50" customForma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414"/>
    </row>
    <row r="266" spans="1:71" s="50" customForma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414"/>
    </row>
    <row r="267" spans="1:71" s="50" customForma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414"/>
    </row>
    <row r="268" spans="1:71" s="50" customForma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414"/>
    </row>
    <row r="269" spans="1:71" s="50" customForma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414"/>
    </row>
    <row r="270" spans="1:71" s="50" customForma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414"/>
    </row>
    <row r="271" spans="1:71" s="50" customForma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414"/>
    </row>
    <row r="272" spans="1:71" s="50" customForma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414"/>
    </row>
    <row r="273" spans="1:71" s="50" customForma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414"/>
    </row>
    <row r="274" spans="1:71" s="50" customForma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414"/>
    </row>
    <row r="275" spans="1:71" s="50" customForma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414"/>
    </row>
    <row r="276" spans="1:71" s="50" customForma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414"/>
    </row>
    <row r="277" spans="1:71" s="50" customForma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414"/>
    </row>
    <row r="278" spans="1:71" s="50" customForma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414"/>
    </row>
    <row r="279" spans="1:71" s="50" customForma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414"/>
    </row>
    <row r="280" spans="1:71" s="50" customForma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414"/>
    </row>
    <row r="281" spans="1:71" s="50" customForma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414"/>
    </row>
    <row r="282" spans="1:71" s="50" customForma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414"/>
    </row>
    <row r="283" spans="1:71" s="50" customForma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414"/>
    </row>
    <row r="284" spans="1:71" s="50" customForma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414"/>
    </row>
    <row r="285" spans="1:71" s="50" customForma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414"/>
    </row>
    <row r="286" spans="1:71" s="50" customForma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414"/>
    </row>
    <row r="287" spans="1:71" s="50" customForma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414"/>
    </row>
    <row r="288" spans="1:71" s="50" customForma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414"/>
    </row>
    <row r="289" spans="1:71" s="50" customForma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414"/>
    </row>
    <row r="290" spans="1:71" s="50" customForma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414"/>
    </row>
    <row r="291" spans="1:71" s="50" customForma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414"/>
    </row>
    <row r="292" spans="1:71" s="50" customForma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414"/>
    </row>
    <row r="293" spans="1:71" s="50" customForma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414"/>
    </row>
    <row r="294" spans="1:71" s="50" customForma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414"/>
    </row>
    <row r="295" spans="1:71" s="50" customForma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414"/>
    </row>
    <row r="296" spans="1:71" s="50" customForma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414"/>
    </row>
    <row r="297" spans="1:71" s="50" customForma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414"/>
    </row>
    <row r="298" spans="1:71" s="50" customForma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414"/>
    </row>
    <row r="299" spans="1:71" s="50" customForma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414"/>
    </row>
    <row r="300" spans="1:71" s="50" customForma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414"/>
    </row>
    <row r="301" spans="1:71" s="50" customForma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414"/>
    </row>
    <row r="302" spans="1:71" s="50" customForma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414"/>
    </row>
    <row r="303" spans="1:71" s="50" customForma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414"/>
    </row>
    <row r="304" spans="1:71" s="50" customForma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414"/>
    </row>
    <row r="305" spans="1:71" s="50" customFormat="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414"/>
    </row>
    <row r="306" spans="1:71" s="50" customFormat="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414"/>
    </row>
    <row r="307" spans="1:71" s="50" customForma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414"/>
    </row>
    <row r="308" spans="1:71" s="50" customForma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414"/>
    </row>
    <row r="309" spans="1:71" s="50" customForma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414"/>
    </row>
    <row r="310" spans="1:71" s="50" customForma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414"/>
    </row>
    <row r="311" spans="1:71" s="50" customForma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414"/>
    </row>
    <row r="312" spans="1:71" s="50" customForma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414"/>
    </row>
    <row r="313" spans="1:71" s="50" customForma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414"/>
    </row>
    <row r="314" spans="1:71" s="50" customForma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414"/>
    </row>
    <row r="315" spans="1:71" s="50" customForma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414"/>
    </row>
    <row r="316" spans="1:71" s="50" customForma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414"/>
    </row>
    <row r="317" spans="1:71" s="50" customForma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414"/>
    </row>
    <row r="318" spans="1:71" s="50" customForma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414"/>
    </row>
    <row r="319" spans="1:71" s="50" customForma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414"/>
    </row>
    <row r="320" spans="1:71" s="50" customForma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414"/>
    </row>
    <row r="321" spans="1:71" s="50" customForma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414"/>
    </row>
    <row r="322" spans="1:71" s="50" customForma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414"/>
    </row>
    <row r="323" spans="1:71" s="50" customForma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414"/>
    </row>
    <row r="324" spans="1:71" s="50" customForma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414"/>
    </row>
    <row r="325" spans="1:71" s="50" customForma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414"/>
    </row>
    <row r="326" spans="1:71" s="50" customForma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414"/>
    </row>
    <row r="327" spans="1:71" s="50" customForma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414"/>
    </row>
    <row r="328" spans="1:71" s="50" customForma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414"/>
    </row>
    <row r="329" spans="1:71" s="50" customForma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414"/>
    </row>
    <row r="330" spans="1:71" s="50" customForma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414"/>
    </row>
    <row r="331" spans="1:71" s="50" customForma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414"/>
    </row>
    <row r="332" spans="1:71" s="50" customForma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414"/>
    </row>
    <row r="333" spans="1:71" s="50" customForma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414"/>
    </row>
    <row r="334" spans="1:71" s="50" customForma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414"/>
    </row>
    <row r="335" spans="1:71" s="50" customForma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414"/>
    </row>
    <row r="336" spans="1:71" s="50" customForma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414"/>
    </row>
    <row r="337" spans="1:71" s="50" customForma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414"/>
    </row>
    <row r="338" spans="1:71" s="50" customForma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414"/>
    </row>
    <row r="339" spans="1:71" s="50" customForma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414"/>
    </row>
    <row r="340" spans="1:71" s="50" customForma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414"/>
    </row>
    <row r="341" spans="1:71" s="50" customForma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414"/>
    </row>
    <row r="342" spans="1:71" s="50" customFormat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414"/>
    </row>
    <row r="343" spans="1:71" s="50" customFormat="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414"/>
    </row>
    <row r="344" spans="1:71" s="50" customFormat="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414"/>
    </row>
    <row r="345" spans="1:71" s="50" customFormat="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414"/>
    </row>
    <row r="346" spans="1:71" s="50" customFormat="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414"/>
    </row>
    <row r="347" spans="1:71" s="50" customFormat="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414"/>
    </row>
    <row r="348" spans="1:71" s="50" customFormat="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414"/>
    </row>
    <row r="349" spans="1:71" s="50" customFormat="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414"/>
    </row>
    <row r="350" spans="1:71" s="50" customFormat="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414"/>
    </row>
    <row r="351" spans="1:71" s="50" customFormat="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414"/>
    </row>
    <row r="352" spans="1:71" s="50" customFormat="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414"/>
    </row>
    <row r="353" spans="1:71" s="50" customFormat="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414"/>
    </row>
    <row r="354" spans="1:71" s="50" customFormat="1" x14ac:dyDescent="0.2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414"/>
    </row>
    <row r="355" spans="1:71" s="50" customFormat="1" x14ac:dyDescent="0.2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414"/>
    </row>
    <row r="356" spans="1:71" s="50" customFormat="1" x14ac:dyDescent="0.2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414"/>
    </row>
    <row r="357" spans="1:71" s="50" customFormat="1" x14ac:dyDescent="0.2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414"/>
    </row>
    <row r="358" spans="1:71" s="50" customFormat="1" x14ac:dyDescent="0.2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414"/>
    </row>
    <row r="359" spans="1:71" s="50" customFormat="1" x14ac:dyDescent="0.2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414"/>
    </row>
    <row r="360" spans="1:71" s="50" customFormat="1" x14ac:dyDescent="0.2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414"/>
    </row>
    <row r="361" spans="1:71" s="50" customFormat="1" x14ac:dyDescent="0.2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414"/>
    </row>
    <row r="362" spans="1:71" s="50" customFormat="1" x14ac:dyDescent="0.2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414"/>
    </row>
    <row r="363" spans="1:71" s="50" customFormat="1" x14ac:dyDescent="0.2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414"/>
    </row>
    <row r="364" spans="1:71" s="50" customFormat="1" x14ac:dyDescent="0.2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414"/>
    </row>
    <row r="365" spans="1:71" s="50" customFormat="1" x14ac:dyDescent="0.2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414"/>
    </row>
    <row r="366" spans="1:71" s="50" customFormat="1" x14ac:dyDescent="0.2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414"/>
    </row>
    <row r="367" spans="1:71" s="50" customFormat="1" x14ac:dyDescent="0.2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414"/>
    </row>
    <row r="368" spans="1:71" s="50" customFormat="1" x14ac:dyDescent="0.2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414"/>
    </row>
    <row r="369" spans="1:71" s="50" customFormat="1" x14ac:dyDescent="0.2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414"/>
    </row>
    <row r="370" spans="1:71" s="50" customFormat="1" x14ac:dyDescent="0.2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414"/>
    </row>
    <row r="371" spans="1:71" s="50" customFormat="1" x14ac:dyDescent="0.2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414"/>
    </row>
    <row r="372" spans="1:71" s="50" customFormat="1" x14ac:dyDescent="0.2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414"/>
    </row>
    <row r="373" spans="1:71" s="50" customFormat="1" x14ac:dyDescent="0.2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414"/>
    </row>
    <row r="374" spans="1:71" s="50" customFormat="1" x14ac:dyDescent="0.2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414"/>
    </row>
    <row r="375" spans="1:71" s="50" customFormat="1" x14ac:dyDescent="0.2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51"/>
      <c r="BS375" s="414"/>
    </row>
    <row r="376" spans="1:71" s="50" customFormat="1" x14ac:dyDescent="0.2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51"/>
      <c r="BS376" s="414"/>
    </row>
    <row r="377" spans="1:71" s="50" customFormat="1" x14ac:dyDescent="0.2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414"/>
    </row>
    <row r="378" spans="1:71" s="50" customFormat="1" x14ac:dyDescent="0.2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414"/>
    </row>
    <row r="379" spans="1:71" s="50" customFormat="1" x14ac:dyDescent="0.2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51"/>
      <c r="BS379" s="414"/>
    </row>
    <row r="380" spans="1:71" s="50" customFormat="1" x14ac:dyDescent="0.2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51"/>
      <c r="BS380" s="414"/>
    </row>
    <row r="381" spans="1:71" s="50" customFormat="1" x14ac:dyDescent="0.2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51"/>
      <c r="BS381" s="414"/>
    </row>
    <row r="382" spans="1:71" s="50" customFormat="1" x14ac:dyDescent="0.2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414"/>
    </row>
    <row r="383" spans="1:71" s="50" customFormat="1" x14ac:dyDescent="0.2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414"/>
    </row>
    <row r="384" spans="1:71" s="50" customFormat="1" x14ac:dyDescent="0.2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414"/>
    </row>
    <row r="385" spans="1:71" s="50" customFormat="1" x14ac:dyDescent="0.2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  <c r="BR385" s="51"/>
      <c r="BS385" s="414"/>
    </row>
    <row r="386" spans="1:71" s="50" customFormat="1" x14ac:dyDescent="0.2">
      <c r="A386" s="285"/>
      <c r="B386" s="285"/>
      <c r="C386" s="285"/>
      <c r="D386" s="285"/>
      <c r="E386" s="285"/>
      <c r="F386" s="285"/>
      <c r="G386" s="285"/>
      <c r="H386" s="285"/>
      <c r="I386" s="285"/>
      <c r="J386" s="285"/>
      <c r="K386" s="285"/>
      <c r="L386" s="285"/>
      <c r="M386" s="285"/>
      <c r="N386" s="285"/>
      <c r="O386" s="285"/>
      <c r="P386" s="285"/>
      <c r="Q386" s="285"/>
      <c r="R386" s="285"/>
      <c r="S386" s="285"/>
      <c r="T386" s="285"/>
      <c r="U386" s="285"/>
      <c r="V386" s="421"/>
      <c r="W386" s="421"/>
      <c r="X386" s="421"/>
      <c r="Y386" s="421"/>
      <c r="Z386" s="421"/>
      <c r="AA386" s="421"/>
      <c r="AB386" s="421"/>
      <c r="AC386" s="421"/>
      <c r="AD386" s="421"/>
      <c r="AE386" s="421"/>
      <c r="AF386" s="421"/>
      <c r="AG386" s="421"/>
      <c r="AH386" s="421"/>
      <c r="AI386" s="421"/>
      <c r="AJ386" s="421"/>
      <c r="AK386" s="421"/>
      <c r="AL386" s="421"/>
      <c r="AM386" s="421"/>
      <c r="AN386" s="421"/>
      <c r="AO386" s="421"/>
      <c r="AP386" s="421"/>
      <c r="AQ386" s="421"/>
      <c r="AR386" s="421"/>
      <c r="AS386" s="421"/>
      <c r="AT386" s="421"/>
      <c r="AU386" s="421"/>
      <c r="AV386" s="421"/>
      <c r="AW386" s="421"/>
      <c r="AX386" s="421"/>
      <c r="AY386" s="421"/>
      <c r="AZ386" s="421"/>
      <c r="BA386" s="421"/>
      <c r="BB386" s="421"/>
      <c r="BC386" s="421"/>
      <c r="BD386" s="421"/>
      <c r="BE386" s="421"/>
      <c r="BF386" s="421"/>
      <c r="BG386" s="421"/>
      <c r="BH386" s="421"/>
      <c r="BI386" s="421"/>
      <c r="BJ386" s="421"/>
      <c r="BK386" s="421"/>
      <c r="BL386" s="421"/>
      <c r="BM386" s="421"/>
      <c r="BN386" s="421"/>
      <c r="BO386" s="421"/>
      <c r="BP386" s="421"/>
      <c r="BQ386" s="421"/>
      <c r="BR386" s="421"/>
      <c r="BS386" s="422"/>
    </row>
    <row r="387" spans="1:71" s="50" customFormat="1" x14ac:dyDescent="0.2"/>
    <row r="388" spans="1:71" s="50" customFormat="1" x14ac:dyDescent="0.2"/>
  </sheetData>
  <sheetProtection sheet="1" objects="1" scenarios="1"/>
  <mergeCells count="21">
    <mergeCell ref="P6:Q6"/>
    <mergeCell ref="D141:E141"/>
    <mergeCell ref="D146:E146"/>
    <mergeCell ref="D148:E148"/>
    <mergeCell ref="D131:Q131"/>
    <mergeCell ref="B23:D23"/>
    <mergeCell ref="B51:D51"/>
    <mergeCell ref="B62:D62"/>
    <mergeCell ref="D11:E11"/>
    <mergeCell ref="D44:E44"/>
    <mergeCell ref="D47:E47"/>
    <mergeCell ref="D59:E59"/>
    <mergeCell ref="I3:M4"/>
    <mergeCell ref="N3:O4"/>
    <mergeCell ref="D133:E133"/>
    <mergeCell ref="M5:N5"/>
    <mergeCell ref="E3:G4"/>
    <mergeCell ref="K6:L6"/>
    <mergeCell ref="N6:O6"/>
    <mergeCell ref="D6:E6"/>
    <mergeCell ref="H6:I6"/>
  </mergeCells>
  <phoneticPr fontId="2" type="noConversion"/>
  <printOptions horizontalCentered="1" verticalCentered="1"/>
  <pageMargins left="0.39370078740157483" right="0.39370078740157483" top="0.78740157480314965" bottom="0.78740157480314965" header="0" footer="0"/>
  <pageSetup paperSize="9" scale="65" orientation="landscape" horizont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 enableFormatConditionsCalculation="0">
    <tabColor theme="6" tint="-0.499984740745262"/>
    <pageSetUpPr fitToPage="1"/>
  </sheetPr>
  <dimension ref="A1:BS626"/>
  <sheetViews>
    <sheetView showGridLines="0" showRowColHeaders="0" showZeros="0" showOutlineSymbols="0" zoomScale="75" zoomScaleNormal="75" workbookViewId="0">
      <pane xSplit="7" ySplit="7" topLeftCell="H8" activePane="bottomRight" state="frozen"/>
      <selection activeCell="Q240" sqref="Q240"/>
      <selection pane="topRight" activeCell="Q240" sqref="Q240"/>
      <selection pane="bottomLeft" activeCell="Q240" sqref="Q240"/>
      <selection pane="bottomRight" activeCell="A8" sqref="A8:A280"/>
    </sheetView>
  </sheetViews>
  <sheetFormatPr baseColWidth="10" defaultRowHeight="12.75" x14ac:dyDescent="0.2"/>
  <cols>
    <col min="1" max="1" width="11.42578125" style="50" hidden="1" customWidth="1"/>
    <col min="2" max="3" width="0.85546875" style="50" customWidth="1"/>
    <col min="4" max="5" width="1.7109375" customWidth="1"/>
    <col min="6" max="6" width="22.7109375" customWidth="1"/>
    <col min="7" max="7" width="15.5703125" customWidth="1"/>
    <col min="8" max="19" width="13.7109375" customWidth="1"/>
    <col min="20" max="20" width="3.7109375" customWidth="1"/>
    <col min="21" max="21" width="0.85546875" style="50" customWidth="1"/>
    <col min="22" max="71" width="11.42578125" style="50"/>
  </cols>
  <sheetData>
    <row r="1" spans="1:71" s="50" customFormat="1" ht="5.0999999999999996" customHeight="1" x14ac:dyDescent="0.2">
      <c r="A1" s="51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414"/>
    </row>
    <row r="2" spans="1:71" s="50" customFormat="1" ht="5.0999999999999996" customHeight="1" thickBot="1" x14ac:dyDescent="0.25">
      <c r="A2" s="51"/>
      <c r="B2" s="120"/>
      <c r="C2" s="408"/>
      <c r="D2" s="408"/>
      <c r="E2" s="51"/>
      <c r="F2" s="438"/>
      <c r="G2" s="51"/>
      <c r="H2" s="439"/>
      <c r="I2" s="439"/>
      <c r="J2" s="439"/>
      <c r="K2" s="51"/>
      <c r="L2" s="440"/>
      <c r="M2" s="51"/>
      <c r="N2" s="441"/>
      <c r="O2" s="120"/>
      <c r="P2" s="120"/>
      <c r="Q2" s="120"/>
      <c r="R2" s="120"/>
      <c r="S2" s="120"/>
      <c r="T2" s="120"/>
      <c r="U2" s="120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414"/>
    </row>
    <row r="3" spans="1:71" ht="16.5" customHeight="1" x14ac:dyDescent="0.2">
      <c r="A3" s="51"/>
      <c r="B3" s="120"/>
      <c r="C3" s="408"/>
      <c r="D3" s="128"/>
      <c r="E3" s="185"/>
      <c r="F3" s="915" t="str">
        <f>INI!$H$15</f>
        <v>Mi Empresa &amp; Co</v>
      </c>
      <c r="G3" s="915"/>
      <c r="H3" s="351"/>
      <c r="I3" s="908" t="s">
        <v>369</v>
      </c>
      <c r="J3" s="908"/>
      <c r="K3" s="908"/>
      <c r="L3" s="908"/>
      <c r="M3" s="908"/>
      <c r="N3" s="910">
        <f ca="1">SB!$C$73</f>
        <v>2014</v>
      </c>
      <c r="O3" s="910"/>
      <c r="P3" s="129"/>
      <c r="Q3" s="130"/>
      <c r="R3" s="120"/>
      <c r="S3" s="120"/>
      <c r="T3" s="120"/>
      <c r="U3" s="120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414"/>
    </row>
    <row r="4" spans="1:71" ht="16.5" customHeight="1" thickBot="1" x14ac:dyDescent="0.3">
      <c r="A4" s="51"/>
      <c r="B4" s="120"/>
      <c r="C4" s="409"/>
      <c r="D4" s="186"/>
      <c r="E4" s="187"/>
      <c r="F4" s="916"/>
      <c r="G4" s="916"/>
      <c r="H4" s="353"/>
      <c r="I4" s="909"/>
      <c r="J4" s="909"/>
      <c r="K4" s="909"/>
      <c r="L4" s="909"/>
      <c r="M4" s="909"/>
      <c r="N4" s="911"/>
      <c r="O4" s="911"/>
      <c r="P4" s="132"/>
      <c r="Q4" s="188"/>
      <c r="R4" s="409"/>
      <c r="S4" s="120"/>
      <c r="T4" s="120"/>
      <c r="U4" s="120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414"/>
    </row>
    <row r="5" spans="1:71" ht="3.95" customHeight="1" x14ac:dyDescent="0.2">
      <c r="A5" s="51"/>
      <c r="B5" s="120"/>
      <c r="C5" s="268"/>
      <c r="D5" s="209"/>
      <c r="E5" s="210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98"/>
      <c r="R5" s="194"/>
      <c r="S5" s="195"/>
      <c r="T5" s="196"/>
      <c r="U5" s="120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414"/>
    </row>
    <row r="6" spans="1:71" ht="20.25" customHeight="1" x14ac:dyDescent="0.35">
      <c r="A6" s="51"/>
      <c r="B6" s="469"/>
      <c r="C6" s="470"/>
      <c r="D6" s="921" t="s">
        <v>339</v>
      </c>
      <c r="E6" s="922"/>
      <c r="F6" s="265" t="s">
        <v>343</v>
      </c>
      <c r="G6" s="161">
        <f>Ingresos!$P$6</f>
        <v>0</v>
      </c>
      <c r="H6" s="950" t="s">
        <v>205</v>
      </c>
      <c r="I6" s="951"/>
      <c r="J6" s="161">
        <f>'Presupuesto 1'!$F$49</f>
        <v>0</v>
      </c>
      <c r="K6" s="950" t="s">
        <v>114</v>
      </c>
      <c r="L6" s="951"/>
      <c r="M6" s="197">
        <f>'Presupuesto 1'!$F$52</f>
        <v>0</v>
      </c>
      <c r="N6" s="953" t="s">
        <v>352</v>
      </c>
      <c r="O6" s="954"/>
      <c r="P6" s="955">
        <f>'Presupuesto 1'!$F$67</f>
        <v>0</v>
      </c>
      <c r="Q6" s="956">
        <f>'Presupuesto 1'!$F$67</f>
        <v>0</v>
      </c>
      <c r="R6" s="471"/>
      <c r="S6" s="472"/>
      <c r="T6" s="473"/>
      <c r="U6" s="120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414"/>
    </row>
    <row r="7" spans="1:71" ht="5.0999999999999996" customHeight="1" x14ac:dyDescent="0.3">
      <c r="A7" s="51"/>
      <c r="B7" s="469"/>
      <c r="C7" s="474"/>
      <c r="D7" s="475"/>
      <c r="E7" s="476"/>
      <c r="F7" s="477"/>
      <c r="G7" s="478"/>
      <c r="H7" s="479"/>
      <c r="I7" s="480"/>
      <c r="J7" s="476"/>
      <c r="K7" s="481"/>
      <c r="L7" s="482"/>
      <c r="M7" s="482"/>
      <c r="N7" s="482"/>
      <c r="O7" s="476"/>
      <c r="P7" s="476"/>
      <c r="Q7" s="476"/>
      <c r="R7" s="483"/>
      <c r="S7" s="484"/>
      <c r="T7" s="485"/>
      <c r="U7" s="120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414"/>
    </row>
    <row r="8" spans="1:71" ht="5.0999999999999996" customHeight="1" x14ac:dyDescent="0.35">
      <c r="A8" s="51"/>
      <c r="B8" s="469"/>
      <c r="C8" s="470"/>
      <c r="D8" s="486"/>
      <c r="E8" s="307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  <c r="Q8" s="487"/>
      <c r="R8" s="487"/>
      <c r="S8" s="307"/>
      <c r="T8" s="488"/>
      <c r="U8" s="120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414"/>
    </row>
    <row r="9" spans="1:71" ht="5.0999999999999996" customHeight="1" x14ac:dyDescent="0.25">
      <c r="A9" s="51"/>
      <c r="B9" s="469"/>
      <c r="C9" s="469"/>
      <c r="D9" s="944"/>
      <c r="E9" s="945"/>
      <c r="F9" s="945"/>
      <c r="G9" s="945"/>
      <c r="H9" s="945"/>
      <c r="I9" s="945"/>
      <c r="J9" s="945"/>
      <c r="K9" s="945"/>
      <c r="L9" s="945"/>
      <c r="M9" s="945"/>
      <c r="N9" s="945"/>
      <c r="O9" s="945"/>
      <c r="P9" s="945"/>
      <c r="Q9" s="945"/>
      <c r="R9" s="200"/>
      <c r="S9" s="307"/>
      <c r="T9" s="488"/>
      <c r="U9" s="120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414"/>
    </row>
    <row r="10" spans="1:71" ht="20.100000000000001" customHeight="1" x14ac:dyDescent="0.25">
      <c r="A10" s="51"/>
      <c r="B10" s="469"/>
      <c r="C10" s="469"/>
      <c r="D10" s="957">
        <v>1</v>
      </c>
      <c r="E10" s="958"/>
      <c r="F10" s="946" t="s">
        <v>20</v>
      </c>
      <c r="G10" s="939"/>
      <c r="H10" s="940"/>
      <c r="I10" s="199" t="s">
        <v>285</v>
      </c>
      <c r="J10" s="200"/>
      <c r="K10" s="200"/>
      <c r="L10" s="200"/>
      <c r="M10" s="200"/>
      <c r="N10" s="200"/>
      <c r="O10" s="200"/>
      <c r="P10" s="200"/>
      <c r="Q10" s="200"/>
      <c r="R10" s="200"/>
      <c r="S10" s="307"/>
      <c r="T10" s="488"/>
      <c r="U10" s="120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414"/>
    </row>
    <row r="11" spans="1:71" ht="10.5" customHeight="1" x14ac:dyDescent="0.25">
      <c r="A11" s="51"/>
      <c r="B11" s="469"/>
      <c r="C11" s="469"/>
      <c r="D11" s="489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307"/>
      <c r="T11" s="488"/>
      <c r="U11" s="120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414"/>
    </row>
    <row r="12" spans="1:71" ht="17.100000000000001" customHeight="1" x14ac:dyDescent="0.25">
      <c r="A12" s="51"/>
      <c r="B12" s="469"/>
      <c r="C12" s="469"/>
      <c r="D12" s="948" t="s">
        <v>34</v>
      </c>
      <c r="E12" s="949"/>
      <c r="F12" s="941" t="s">
        <v>35</v>
      </c>
      <c r="G12" s="947"/>
      <c r="H12" s="490"/>
      <c r="I12" s="164" t="s">
        <v>381</v>
      </c>
      <c r="J12" s="200"/>
      <c r="K12" s="200"/>
      <c r="L12" s="200"/>
      <c r="M12" s="200"/>
      <c r="N12" s="200"/>
      <c r="O12" s="200"/>
      <c r="P12" s="200"/>
      <c r="Q12" s="200"/>
      <c r="R12" s="200"/>
      <c r="S12" s="307"/>
      <c r="T12" s="491"/>
      <c r="U12" s="120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414"/>
    </row>
    <row r="13" spans="1:71" ht="5.0999999999999996" customHeight="1" x14ac:dyDescent="0.25">
      <c r="A13" s="51"/>
      <c r="B13" s="469"/>
      <c r="C13" s="469"/>
      <c r="D13" s="48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307"/>
      <c r="T13" s="491"/>
      <c r="U13" s="120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414"/>
    </row>
    <row r="14" spans="1:71" ht="17.100000000000001" customHeight="1" x14ac:dyDescent="0.25">
      <c r="A14" s="51"/>
      <c r="B14" s="469"/>
      <c r="C14" s="469"/>
      <c r="D14" s="948" t="s">
        <v>36</v>
      </c>
      <c r="E14" s="949"/>
      <c r="F14" s="941" t="s">
        <v>37</v>
      </c>
      <c r="G14" s="947"/>
      <c r="H14" s="490"/>
      <c r="I14" s="164" t="s">
        <v>382</v>
      </c>
      <c r="J14" s="200"/>
      <c r="K14" s="200"/>
      <c r="L14" s="200"/>
      <c r="M14" s="200"/>
      <c r="N14" s="200"/>
      <c r="O14" s="200"/>
      <c r="P14" s="200"/>
      <c r="Q14" s="200"/>
      <c r="R14" s="200"/>
      <c r="S14" s="307"/>
      <c r="T14" s="491"/>
      <c r="U14" s="120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414"/>
    </row>
    <row r="15" spans="1:71" ht="5.0999999999999996" customHeight="1" x14ac:dyDescent="0.25">
      <c r="A15" s="51"/>
      <c r="B15" s="469"/>
      <c r="C15" s="469"/>
      <c r="D15" s="489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307"/>
      <c r="T15" s="491"/>
      <c r="U15" s="120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414"/>
    </row>
    <row r="16" spans="1:71" ht="17.100000000000001" customHeight="1" x14ac:dyDescent="0.25">
      <c r="A16" s="51"/>
      <c r="B16" s="469"/>
      <c r="C16" s="469"/>
      <c r="D16" s="948" t="s">
        <v>322</v>
      </c>
      <c r="E16" s="949"/>
      <c r="F16" s="941" t="s">
        <v>38</v>
      </c>
      <c r="G16" s="947"/>
      <c r="H16" s="492">
        <v>1</v>
      </c>
      <c r="I16" s="164" t="s">
        <v>383</v>
      </c>
      <c r="J16" s="200"/>
      <c r="K16" s="200"/>
      <c r="L16" s="200"/>
      <c r="M16" s="200"/>
      <c r="N16" s="200"/>
      <c r="O16" s="952" t="s">
        <v>248</v>
      </c>
      <c r="P16" s="952"/>
      <c r="Q16" s="200"/>
      <c r="R16" s="200"/>
      <c r="S16" s="307"/>
      <c r="T16" s="491"/>
      <c r="U16" s="120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414"/>
    </row>
    <row r="17" spans="1:71" s="48" customFormat="1" ht="16.5" x14ac:dyDescent="0.2">
      <c r="A17" s="271"/>
      <c r="B17" s="342"/>
      <c r="C17" s="342"/>
      <c r="D17" s="493"/>
      <c r="E17" s="494"/>
      <c r="F17" s="495"/>
      <c r="G17" s="494"/>
      <c r="H17" s="496">
        <f>IF(H16&gt;100%,"ERROR. El margen bruto no puede ser superior al 100%",0)</f>
        <v>0</v>
      </c>
      <c r="I17" s="164" t="s">
        <v>354</v>
      </c>
      <c r="J17" s="494"/>
      <c r="K17" s="494"/>
      <c r="L17" s="494"/>
      <c r="M17" s="494"/>
      <c r="N17" s="494"/>
      <c r="O17" s="494"/>
      <c r="P17" s="494"/>
      <c r="Q17" s="494"/>
      <c r="R17" s="494"/>
      <c r="S17" s="497"/>
      <c r="T17" s="498"/>
      <c r="U17" s="442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468"/>
    </row>
    <row r="18" spans="1:71" s="48" customFormat="1" ht="20.100000000000001" customHeight="1" x14ac:dyDescent="0.2">
      <c r="A18" s="271"/>
      <c r="B18" s="342"/>
      <c r="C18" s="342"/>
      <c r="D18" s="493"/>
      <c r="E18" s="494"/>
      <c r="F18" s="494"/>
      <c r="G18" s="494"/>
      <c r="H18" s="494"/>
      <c r="I18" s="494"/>
      <c r="J18" s="494"/>
      <c r="K18" s="494"/>
      <c r="L18" s="494"/>
      <c r="M18" s="494"/>
      <c r="N18" s="494"/>
      <c r="O18" s="494"/>
      <c r="P18" s="494"/>
      <c r="Q18" s="494"/>
      <c r="R18" s="494"/>
      <c r="S18" s="497"/>
      <c r="T18" s="498"/>
      <c r="U18" s="442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468"/>
    </row>
    <row r="19" spans="1:71" ht="20.100000000000001" customHeight="1" x14ac:dyDescent="0.25">
      <c r="A19" s="51"/>
      <c r="B19" s="469"/>
      <c r="C19" s="469"/>
      <c r="D19" s="957">
        <v>2</v>
      </c>
      <c r="E19" s="958"/>
      <c r="F19" s="938" t="s">
        <v>39</v>
      </c>
      <c r="G19" s="939"/>
      <c r="H19" s="940"/>
      <c r="I19" s="199" t="s">
        <v>314</v>
      </c>
      <c r="J19" s="200"/>
      <c r="K19" s="200"/>
      <c r="L19" s="200"/>
      <c r="M19" s="200"/>
      <c r="N19" s="200"/>
      <c r="O19" s="200"/>
      <c r="P19" s="200"/>
      <c r="Q19" s="200"/>
      <c r="R19" s="200"/>
      <c r="S19" s="307"/>
      <c r="T19" s="491"/>
      <c r="U19" s="120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414"/>
    </row>
    <row r="20" spans="1:71" ht="17.100000000000001" hidden="1" customHeight="1" x14ac:dyDescent="0.25">
      <c r="A20" s="51"/>
      <c r="B20" s="469"/>
      <c r="C20" s="469"/>
      <c r="D20" s="499"/>
      <c r="E20" s="500"/>
      <c r="F20" s="501"/>
      <c r="G20" s="500"/>
      <c r="H20" s="5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307"/>
      <c r="T20" s="491"/>
      <c r="U20" s="120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414"/>
    </row>
    <row r="21" spans="1:71" ht="5.25" customHeight="1" x14ac:dyDescent="0.25">
      <c r="A21" s="51"/>
      <c r="B21" s="469"/>
      <c r="C21" s="469"/>
      <c r="D21" s="48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307"/>
      <c r="T21" s="491"/>
      <c r="U21" s="120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414"/>
    </row>
    <row r="22" spans="1:71" ht="16.5" customHeight="1" x14ac:dyDescent="0.25">
      <c r="A22" s="51"/>
      <c r="B22" s="469"/>
      <c r="C22" s="469"/>
      <c r="D22" s="489"/>
      <c r="E22" s="200"/>
      <c r="F22" s="200"/>
      <c r="G22" s="200"/>
      <c r="H22" s="183" t="str">
        <f>SB!C72</f>
        <v>Enero</v>
      </c>
      <c r="I22" s="183" t="str">
        <f>SB!D72</f>
        <v>Febrero</v>
      </c>
      <c r="J22" s="183" t="str">
        <f>SB!E72</f>
        <v>Marzo</v>
      </c>
      <c r="K22" s="183" t="str">
        <f>SB!F72</f>
        <v>Abril</v>
      </c>
      <c r="L22" s="183" t="str">
        <f>SB!G72</f>
        <v>Mayo</v>
      </c>
      <c r="M22" s="183" t="str">
        <f>SB!H72</f>
        <v>Junio</v>
      </c>
      <c r="N22" s="183" t="str">
        <f>SB!I72</f>
        <v>Julio</v>
      </c>
      <c r="O22" s="183" t="str">
        <f>SB!J72</f>
        <v>Agosto</v>
      </c>
      <c r="P22" s="183" t="str">
        <f>SB!K72</f>
        <v>Septiembre</v>
      </c>
      <c r="Q22" s="183" t="str">
        <f>SB!L72</f>
        <v>Octubre</v>
      </c>
      <c r="R22" s="183" t="str">
        <f>SB!M72</f>
        <v>Noviembre</v>
      </c>
      <c r="S22" s="183" t="str">
        <f>SB!N72</f>
        <v>Diciembre</v>
      </c>
      <c r="T22" s="502"/>
      <c r="U22" s="12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414"/>
    </row>
    <row r="23" spans="1:71" ht="17.100000000000001" customHeight="1" x14ac:dyDescent="0.25">
      <c r="A23" s="51"/>
      <c r="B23" s="469"/>
      <c r="C23" s="469"/>
      <c r="D23" s="935" t="s">
        <v>40</v>
      </c>
      <c r="E23" s="936"/>
      <c r="F23" s="941" t="s">
        <v>41</v>
      </c>
      <c r="G23" s="942"/>
      <c r="H23" s="503">
        <f t="shared" ref="H23:S23" si="0">SUM(H25:H53)</f>
        <v>0</v>
      </c>
      <c r="I23" s="504">
        <f t="shared" si="0"/>
        <v>0</v>
      </c>
      <c r="J23" s="504">
        <f t="shared" si="0"/>
        <v>0</v>
      </c>
      <c r="K23" s="504">
        <f t="shared" si="0"/>
        <v>0</v>
      </c>
      <c r="L23" s="504">
        <f t="shared" si="0"/>
        <v>0</v>
      </c>
      <c r="M23" s="504">
        <f t="shared" si="0"/>
        <v>0</v>
      </c>
      <c r="N23" s="504">
        <f t="shared" si="0"/>
        <v>0</v>
      </c>
      <c r="O23" s="504">
        <f t="shared" si="0"/>
        <v>0</v>
      </c>
      <c r="P23" s="504">
        <f t="shared" si="0"/>
        <v>0</v>
      </c>
      <c r="Q23" s="504">
        <f t="shared" si="0"/>
        <v>0</v>
      </c>
      <c r="R23" s="504">
        <f t="shared" si="0"/>
        <v>0</v>
      </c>
      <c r="S23" s="505">
        <f t="shared" si="0"/>
        <v>0</v>
      </c>
      <c r="T23" s="491"/>
      <c r="U23" s="120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414"/>
    </row>
    <row r="24" spans="1:71" ht="13.5" customHeight="1" x14ac:dyDescent="0.3">
      <c r="A24" s="51"/>
      <c r="B24" s="469"/>
      <c r="C24" s="469"/>
      <c r="D24" s="489"/>
      <c r="E24" s="200"/>
      <c r="F24" s="164" t="s">
        <v>7</v>
      </c>
      <c r="G24" s="201">
        <f>SUM(H23:S23)</f>
        <v>0</v>
      </c>
      <c r="H24" s="164" t="s">
        <v>42</v>
      </c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506"/>
      <c r="U24" s="120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414"/>
    </row>
    <row r="25" spans="1:71" ht="13.5" customHeight="1" x14ac:dyDescent="0.3">
      <c r="A25" s="51"/>
      <c r="B25" s="469"/>
      <c r="C25" s="469"/>
      <c r="D25" s="489"/>
      <c r="E25" s="200"/>
      <c r="F25" s="507" t="s">
        <v>58</v>
      </c>
      <c r="G25" s="508">
        <f t="shared" ref="G25:G53" si="1">SUM(H25:S25)</f>
        <v>0</v>
      </c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491"/>
      <c r="U25" s="120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414"/>
    </row>
    <row r="26" spans="1:71" ht="13.5" customHeight="1" x14ac:dyDescent="0.3">
      <c r="A26" s="51"/>
      <c r="B26" s="469"/>
      <c r="C26" s="469"/>
      <c r="D26" s="489"/>
      <c r="E26" s="200"/>
      <c r="F26" s="507" t="s">
        <v>59</v>
      </c>
      <c r="G26" s="508">
        <f t="shared" si="1"/>
        <v>0</v>
      </c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09"/>
      <c r="S26" s="509"/>
      <c r="T26" s="491"/>
      <c r="U26" s="120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414"/>
    </row>
    <row r="27" spans="1:71" ht="13.5" customHeight="1" thickBot="1" x14ac:dyDescent="0.35">
      <c r="A27" s="51"/>
      <c r="B27" s="469"/>
      <c r="C27" s="469"/>
      <c r="D27" s="489"/>
      <c r="E27" s="200"/>
      <c r="F27" s="507" t="s">
        <v>60</v>
      </c>
      <c r="G27" s="508">
        <f t="shared" si="1"/>
        <v>0</v>
      </c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491"/>
      <c r="U27" s="120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414"/>
    </row>
    <row r="28" spans="1:71" ht="13.5" customHeight="1" thickBot="1" x14ac:dyDescent="0.35">
      <c r="A28" s="51"/>
      <c r="B28" s="932" t="s">
        <v>310</v>
      </c>
      <c r="C28" s="933"/>
      <c r="D28" s="934"/>
      <c r="E28" s="200"/>
      <c r="F28" s="507" t="s">
        <v>254</v>
      </c>
      <c r="G28" s="508">
        <f t="shared" si="1"/>
        <v>0</v>
      </c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491"/>
      <c r="U28" s="120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414"/>
    </row>
    <row r="29" spans="1:71" ht="13.5" hidden="1" customHeight="1" x14ac:dyDescent="0.3">
      <c r="A29" s="51"/>
      <c r="B29" s="469"/>
      <c r="C29" s="469"/>
      <c r="D29" s="489"/>
      <c r="E29" s="200"/>
      <c r="F29" s="507"/>
      <c r="G29" s="508">
        <f t="shared" si="1"/>
        <v>0</v>
      </c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491"/>
      <c r="U29" s="120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414"/>
    </row>
    <row r="30" spans="1:71" ht="13.5" hidden="1" customHeight="1" x14ac:dyDescent="0.3">
      <c r="A30" s="51"/>
      <c r="B30" s="469"/>
      <c r="C30" s="469"/>
      <c r="D30" s="489"/>
      <c r="E30" s="200"/>
      <c r="F30" s="507"/>
      <c r="G30" s="508">
        <f t="shared" si="1"/>
        <v>0</v>
      </c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491"/>
      <c r="U30" s="120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414"/>
    </row>
    <row r="31" spans="1:71" ht="13.5" hidden="1" customHeight="1" x14ac:dyDescent="0.3">
      <c r="A31" s="51"/>
      <c r="B31" s="469"/>
      <c r="C31" s="469"/>
      <c r="D31" s="489"/>
      <c r="E31" s="200"/>
      <c r="F31" s="507"/>
      <c r="G31" s="508">
        <f t="shared" si="1"/>
        <v>0</v>
      </c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491"/>
      <c r="U31" s="120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414"/>
    </row>
    <row r="32" spans="1:71" ht="13.5" hidden="1" customHeight="1" x14ac:dyDescent="0.3">
      <c r="A32" s="51"/>
      <c r="B32" s="469"/>
      <c r="C32" s="469"/>
      <c r="D32" s="489"/>
      <c r="E32" s="200"/>
      <c r="F32" s="510"/>
      <c r="G32" s="508">
        <f t="shared" si="1"/>
        <v>0</v>
      </c>
      <c r="H32" s="509"/>
      <c r="I32" s="509"/>
      <c r="J32" s="509"/>
      <c r="K32" s="509"/>
      <c r="L32" s="509"/>
      <c r="M32" s="509"/>
      <c r="N32" s="509"/>
      <c r="O32" s="509"/>
      <c r="P32" s="509"/>
      <c r="Q32" s="509"/>
      <c r="R32" s="509"/>
      <c r="S32" s="509"/>
      <c r="T32" s="491"/>
      <c r="U32" s="120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414"/>
    </row>
    <row r="33" spans="1:71" ht="13.5" hidden="1" customHeight="1" x14ac:dyDescent="0.3">
      <c r="A33" s="51"/>
      <c r="B33" s="469"/>
      <c r="C33" s="469"/>
      <c r="D33" s="489"/>
      <c r="E33" s="200"/>
      <c r="F33" s="510"/>
      <c r="G33" s="508">
        <f t="shared" si="1"/>
        <v>0</v>
      </c>
      <c r="H33" s="509"/>
      <c r="I33" s="509"/>
      <c r="J33" s="509"/>
      <c r="K33" s="509"/>
      <c r="L33" s="509"/>
      <c r="M33" s="509"/>
      <c r="N33" s="509"/>
      <c r="O33" s="509"/>
      <c r="P33" s="509"/>
      <c r="Q33" s="509"/>
      <c r="R33" s="509"/>
      <c r="S33" s="509"/>
      <c r="T33" s="491"/>
      <c r="U33" s="120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414"/>
    </row>
    <row r="34" spans="1:71" ht="13.5" hidden="1" customHeight="1" x14ac:dyDescent="0.3">
      <c r="A34" s="51"/>
      <c r="B34" s="469"/>
      <c r="C34" s="469"/>
      <c r="D34" s="489"/>
      <c r="E34" s="200"/>
      <c r="F34" s="510"/>
      <c r="G34" s="508">
        <f t="shared" si="1"/>
        <v>0</v>
      </c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S34" s="509"/>
      <c r="T34" s="491"/>
      <c r="U34" s="120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414"/>
    </row>
    <row r="35" spans="1:71" ht="13.5" hidden="1" customHeight="1" x14ac:dyDescent="0.3">
      <c r="A35" s="51"/>
      <c r="B35" s="469"/>
      <c r="C35" s="469"/>
      <c r="D35" s="489"/>
      <c r="E35" s="200"/>
      <c r="F35" s="510"/>
      <c r="G35" s="508">
        <f t="shared" si="1"/>
        <v>0</v>
      </c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09"/>
      <c r="S35" s="509"/>
      <c r="T35" s="491"/>
      <c r="U35" s="120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414"/>
    </row>
    <row r="36" spans="1:71" ht="13.5" hidden="1" customHeight="1" x14ac:dyDescent="0.3">
      <c r="A36" s="51"/>
      <c r="B36" s="469"/>
      <c r="C36" s="469"/>
      <c r="D36" s="489"/>
      <c r="E36" s="200"/>
      <c r="F36" s="510"/>
      <c r="G36" s="508">
        <f t="shared" si="1"/>
        <v>0</v>
      </c>
      <c r="H36" s="509"/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T36" s="491"/>
      <c r="U36" s="120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414"/>
    </row>
    <row r="37" spans="1:71" ht="13.5" hidden="1" customHeight="1" x14ac:dyDescent="0.3">
      <c r="A37" s="51"/>
      <c r="B37" s="469"/>
      <c r="C37" s="469"/>
      <c r="D37" s="489"/>
      <c r="E37" s="200"/>
      <c r="F37" s="510"/>
      <c r="G37" s="508">
        <f t="shared" si="1"/>
        <v>0</v>
      </c>
      <c r="H37" s="509"/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491"/>
      <c r="U37" s="120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414"/>
    </row>
    <row r="38" spans="1:71" ht="13.5" hidden="1" customHeight="1" x14ac:dyDescent="0.3">
      <c r="A38" s="51"/>
      <c r="B38" s="469"/>
      <c r="C38" s="469"/>
      <c r="D38" s="489"/>
      <c r="E38" s="200"/>
      <c r="F38" s="510"/>
      <c r="G38" s="508">
        <f t="shared" si="1"/>
        <v>0</v>
      </c>
      <c r="H38" s="509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491"/>
      <c r="U38" s="120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414"/>
    </row>
    <row r="39" spans="1:71" ht="13.5" hidden="1" customHeight="1" x14ac:dyDescent="0.3">
      <c r="A39" s="51"/>
      <c r="B39" s="469"/>
      <c r="C39" s="469"/>
      <c r="D39" s="489"/>
      <c r="E39" s="200"/>
      <c r="F39" s="510"/>
      <c r="G39" s="508">
        <f t="shared" si="1"/>
        <v>0</v>
      </c>
      <c r="H39" s="509"/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491"/>
      <c r="U39" s="120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414"/>
    </row>
    <row r="40" spans="1:71" ht="13.5" hidden="1" customHeight="1" x14ac:dyDescent="0.3">
      <c r="A40" s="51"/>
      <c r="B40" s="469"/>
      <c r="C40" s="469"/>
      <c r="D40" s="489"/>
      <c r="E40" s="200"/>
      <c r="F40" s="510"/>
      <c r="G40" s="508">
        <f t="shared" si="1"/>
        <v>0</v>
      </c>
      <c r="H40" s="509"/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491"/>
      <c r="U40" s="120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414"/>
    </row>
    <row r="41" spans="1:71" ht="13.5" hidden="1" customHeight="1" x14ac:dyDescent="0.3">
      <c r="A41" s="51"/>
      <c r="B41" s="469"/>
      <c r="C41" s="469"/>
      <c r="D41" s="489"/>
      <c r="E41" s="200"/>
      <c r="F41" s="510"/>
      <c r="G41" s="508">
        <f t="shared" si="1"/>
        <v>0</v>
      </c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491"/>
      <c r="U41" s="120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414"/>
    </row>
    <row r="42" spans="1:71" ht="13.5" hidden="1" customHeight="1" x14ac:dyDescent="0.3">
      <c r="A42" s="51"/>
      <c r="B42" s="469"/>
      <c r="C42" s="469"/>
      <c r="D42" s="489"/>
      <c r="E42" s="200"/>
      <c r="F42" s="510"/>
      <c r="G42" s="508">
        <f t="shared" si="1"/>
        <v>0</v>
      </c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491"/>
      <c r="U42" s="120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414"/>
    </row>
    <row r="43" spans="1:71" ht="13.5" hidden="1" customHeight="1" x14ac:dyDescent="0.3">
      <c r="A43" s="51"/>
      <c r="B43" s="469"/>
      <c r="C43" s="469"/>
      <c r="D43" s="489"/>
      <c r="E43" s="200"/>
      <c r="F43" s="510"/>
      <c r="G43" s="508">
        <f t="shared" si="1"/>
        <v>0</v>
      </c>
      <c r="H43" s="509"/>
      <c r="I43" s="509"/>
      <c r="J43" s="509"/>
      <c r="K43" s="509"/>
      <c r="L43" s="509"/>
      <c r="M43" s="509"/>
      <c r="N43" s="509"/>
      <c r="O43" s="509"/>
      <c r="P43" s="509"/>
      <c r="Q43" s="509"/>
      <c r="R43" s="509"/>
      <c r="S43" s="509"/>
      <c r="T43" s="491"/>
      <c r="U43" s="120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414"/>
    </row>
    <row r="44" spans="1:71" ht="13.5" hidden="1" customHeight="1" x14ac:dyDescent="0.3">
      <c r="A44" s="51"/>
      <c r="B44" s="469"/>
      <c r="C44" s="469"/>
      <c r="D44" s="489"/>
      <c r="E44" s="200"/>
      <c r="F44" s="510"/>
      <c r="G44" s="508">
        <f t="shared" si="1"/>
        <v>0</v>
      </c>
      <c r="H44" s="509"/>
      <c r="I44" s="509"/>
      <c r="J44" s="509"/>
      <c r="K44" s="509"/>
      <c r="L44" s="509"/>
      <c r="M44" s="509"/>
      <c r="N44" s="509"/>
      <c r="O44" s="509"/>
      <c r="P44" s="509"/>
      <c r="Q44" s="509"/>
      <c r="R44" s="509"/>
      <c r="S44" s="509"/>
      <c r="T44" s="491"/>
      <c r="U44" s="120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414"/>
    </row>
    <row r="45" spans="1:71" ht="13.5" hidden="1" customHeight="1" x14ac:dyDescent="0.3">
      <c r="A45" s="51"/>
      <c r="B45" s="469"/>
      <c r="C45" s="469"/>
      <c r="D45" s="489"/>
      <c r="E45" s="200"/>
      <c r="F45" s="510"/>
      <c r="G45" s="508">
        <f t="shared" si="1"/>
        <v>0</v>
      </c>
      <c r="H45" s="509"/>
      <c r="I45" s="509"/>
      <c r="J45" s="509"/>
      <c r="K45" s="509"/>
      <c r="L45" s="509"/>
      <c r="M45" s="509"/>
      <c r="N45" s="509"/>
      <c r="O45" s="509"/>
      <c r="P45" s="509"/>
      <c r="Q45" s="509"/>
      <c r="R45" s="509"/>
      <c r="S45" s="509"/>
      <c r="T45" s="491"/>
      <c r="U45" s="120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414"/>
    </row>
    <row r="46" spans="1:71" ht="13.5" hidden="1" customHeight="1" x14ac:dyDescent="0.3">
      <c r="A46" s="51"/>
      <c r="B46" s="469"/>
      <c r="C46" s="469"/>
      <c r="D46" s="489"/>
      <c r="E46" s="200"/>
      <c r="F46" s="510"/>
      <c r="G46" s="508">
        <f t="shared" si="1"/>
        <v>0</v>
      </c>
      <c r="H46" s="509"/>
      <c r="I46" s="509"/>
      <c r="J46" s="509"/>
      <c r="K46" s="509"/>
      <c r="L46" s="509"/>
      <c r="M46" s="509"/>
      <c r="N46" s="509"/>
      <c r="O46" s="509"/>
      <c r="P46" s="509"/>
      <c r="Q46" s="509"/>
      <c r="R46" s="509"/>
      <c r="S46" s="509"/>
      <c r="T46" s="491"/>
      <c r="U46" s="120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414"/>
    </row>
    <row r="47" spans="1:71" ht="13.5" hidden="1" customHeight="1" x14ac:dyDescent="0.3">
      <c r="A47" s="51"/>
      <c r="B47" s="469"/>
      <c r="C47" s="469"/>
      <c r="D47" s="489"/>
      <c r="E47" s="200"/>
      <c r="F47" s="510"/>
      <c r="G47" s="508">
        <f t="shared" si="1"/>
        <v>0</v>
      </c>
      <c r="H47" s="509"/>
      <c r="I47" s="509"/>
      <c r="J47" s="509"/>
      <c r="K47" s="509"/>
      <c r="L47" s="509"/>
      <c r="M47" s="509"/>
      <c r="N47" s="509"/>
      <c r="O47" s="509"/>
      <c r="P47" s="509"/>
      <c r="Q47" s="509"/>
      <c r="R47" s="509"/>
      <c r="S47" s="509"/>
      <c r="T47" s="491"/>
      <c r="U47" s="120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414"/>
    </row>
    <row r="48" spans="1:71" ht="13.5" hidden="1" customHeight="1" x14ac:dyDescent="0.3">
      <c r="A48" s="51"/>
      <c r="B48" s="469"/>
      <c r="C48" s="469"/>
      <c r="D48" s="489"/>
      <c r="E48" s="200"/>
      <c r="F48" s="510"/>
      <c r="G48" s="508">
        <f t="shared" si="1"/>
        <v>0</v>
      </c>
      <c r="H48" s="509"/>
      <c r="I48" s="509"/>
      <c r="J48" s="509"/>
      <c r="K48" s="509"/>
      <c r="L48" s="509"/>
      <c r="M48" s="509"/>
      <c r="N48" s="509"/>
      <c r="O48" s="509"/>
      <c r="P48" s="509"/>
      <c r="Q48" s="509"/>
      <c r="R48" s="509"/>
      <c r="S48" s="509"/>
      <c r="T48" s="491"/>
      <c r="U48" s="120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414"/>
    </row>
    <row r="49" spans="1:71" ht="13.5" hidden="1" customHeight="1" x14ac:dyDescent="0.3">
      <c r="A49" s="51"/>
      <c r="B49" s="469"/>
      <c r="C49" s="469"/>
      <c r="D49" s="489"/>
      <c r="E49" s="200"/>
      <c r="F49" s="510"/>
      <c r="G49" s="508">
        <f t="shared" si="1"/>
        <v>0</v>
      </c>
      <c r="H49" s="509"/>
      <c r="I49" s="509"/>
      <c r="J49" s="509"/>
      <c r="K49" s="509"/>
      <c r="L49" s="509"/>
      <c r="M49" s="509"/>
      <c r="N49" s="509"/>
      <c r="O49" s="509"/>
      <c r="P49" s="509"/>
      <c r="Q49" s="509"/>
      <c r="R49" s="509"/>
      <c r="S49" s="509"/>
      <c r="T49" s="491"/>
      <c r="U49" s="120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414"/>
    </row>
    <row r="50" spans="1:71" ht="13.5" hidden="1" customHeight="1" x14ac:dyDescent="0.3">
      <c r="A50" s="51"/>
      <c r="B50" s="469"/>
      <c r="C50" s="469"/>
      <c r="D50" s="489"/>
      <c r="E50" s="200"/>
      <c r="F50" s="510"/>
      <c r="G50" s="508">
        <f t="shared" si="1"/>
        <v>0</v>
      </c>
      <c r="H50" s="509"/>
      <c r="I50" s="509"/>
      <c r="J50" s="509"/>
      <c r="K50" s="509"/>
      <c r="L50" s="509"/>
      <c r="M50" s="509"/>
      <c r="N50" s="509"/>
      <c r="O50" s="509"/>
      <c r="P50" s="509"/>
      <c r="Q50" s="509"/>
      <c r="R50" s="509"/>
      <c r="S50" s="509"/>
      <c r="T50" s="491"/>
      <c r="U50" s="120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414"/>
    </row>
    <row r="51" spans="1:71" ht="13.5" hidden="1" customHeight="1" x14ac:dyDescent="0.3">
      <c r="A51" s="51"/>
      <c r="B51" s="469"/>
      <c r="C51" s="469"/>
      <c r="D51" s="489"/>
      <c r="E51" s="200"/>
      <c r="F51" s="510"/>
      <c r="G51" s="508">
        <f t="shared" si="1"/>
        <v>0</v>
      </c>
      <c r="H51" s="509"/>
      <c r="I51" s="509"/>
      <c r="J51" s="509"/>
      <c r="K51" s="509"/>
      <c r="L51" s="509"/>
      <c r="M51" s="509"/>
      <c r="N51" s="509"/>
      <c r="O51" s="509"/>
      <c r="P51" s="509"/>
      <c r="Q51" s="509"/>
      <c r="R51" s="509"/>
      <c r="S51" s="509"/>
      <c r="T51" s="491"/>
      <c r="U51" s="120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414"/>
    </row>
    <row r="52" spans="1:71" ht="13.5" hidden="1" customHeight="1" x14ac:dyDescent="0.3">
      <c r="A52" s="51"/>
      <c r="B52" s="469"/>
      <c r="C52" s="469"/>
      <c r="D52" s="489"/>
      <c r="E52" s="200"/>
      <c r="F52" s="510"/>
      <c r="G52" s="508">
        <f t="shared" si="1"/>
        <v>0</v>
      </c>
      <c r="H52" s="509"/>
      <c r="I52" s="509"/>
      <c r="J52" s="509"/>
      <c r="K52" s="509"/>
      <c r="L52" s="509"/>
      <c r="M52" s="509"/>
      <c r="N52" s="509"/>
      <c r="O52" s="509"/>
      <c r="P52" s="509"/>
      <c r="Q52" s="509"/>
      <c r="R52" s="509"/>
      <c r="S52" s="509"/>
      <c r="T52" s="491"/>
      <c r="U52" s="120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414"/>
    </row>
    <row r="53" spans="1:71" ht="13.5" hidden="1" customHeight="1" x14ac:dyDescent="0.3">
      <c r="A53" s="51"/>
      <c r="B53" s="469"/>
      <c r="C53" s="469"/>
      <c r="D53" s="489"/>
      <c r="E53" s="200"/>
      <c r="F53" s="510"/>
      <c r="G53" s="508">
        <f t="shared" si="1"/>
        <v>0</v>
      </c>
      <c r="H53" s="509"/>
      <c r="I53" s="509"/>
      <c r="J53" s="509"/>
      <c r="K53" s="509"/>
      <c r="L53" s="509"/>
      <c r="M53" s="509"/>
      <c r="N53" s="509"/>
      <c r="O53" s="509"/>
      <c r="P53" s="509"/>
      <c r="Q53" s="509"/>
      <c r="R53" s="509"/>
      <c r="S53" s="509"/>
      <c r="T53" s="491"/>
      <c r="U53" s="120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414"/>
    </row>
    <row r="54" spans="1:71" ht="13.5" customHeight="1" x14ac:dyDescent="0.25">
      <c r="A54" s="51"/>
      <c r="B54" s="469"/>
      <c r="C54" s="469"/>
      <c r="D54" s="489"/>
      <c r="E54" s="200"/>
      <c r="F54" s="511"/>
      <c r="G54" s="512"/>
      <c r="H54" s="164"/>
      <c r="I54" s="513"/>
      <c r="J54" s="514"/>
      <c r="K54" s="515"/>
      <c r="L54" s="515"/>
      <c r="M54" s="515"/>
      <c r="N54" s="515"/>
      <c r="O54" s="516"/>
      <c r="P54" s="516"/>
      <c r="Q54" s="515"/>
      <c r="R54" s="515"/>
      <c r="S54" s="515"/>
      <c r="T54" s="517"/>
      <c r="U54" s="120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414"/>
    </row>
    <row r="55" spans="1:71" ht="13.5" customHeight="1" x14ac:dyDescent="0.25">
      <c r="A55" s="51"/>
      <c r="B55" s="469"/>
      <c r="C55" s="469"/>
      <c r="D55" s="489"/>
      <c r="E55" s="200"/>
      <c r="F55" s="518"/>
      <c r="G55" s="200"/>
      <c r="H55" s="183" t="str">
        <f t="shared" ref="H55:S55" si="2">H22</f>
        <v>Enero</v>
      </c>
      <c r="I55" s="183" t="str">
        <f t="shared" si="2"/>
        <v>Febrero</v>
      </c>
      <c r="J55" s="183" t="str">
        <f t="shared" si="2"/>
        <v>Marzo</v>
      </c>
      <c r="K55" s="183" t="str">
        <f t="shared" si="2"/>
        <v>Abril</v>
      </c>
      <c r="L55" s="183" t="str">
        <f t="shared" si="2"/>
        <v>Mayo</v>
      </c>
      <c r="M55" s="183" t="str">
        <f t="shared" si="2"/>
        <v>Junio</v>
      </c>
      <c r="N55" s="183" t="str">
        <f t="shared" si="2"/>
        <v>Julio</v>
      </c>
      <c r="O55" s="183" t="str">
        <f t="shared" si="2"/>
        <v>Agosto</v>
      </c>
      <c r="P55" s="183" t="str">
        <f t="shared" si="2"/>
        <v>Septiembre</v>
      </c>
      <c r="Q55" s="183" t="str">
        <f t="shared" si="2"/>
        <v>Octubre</v>
      </c>
      <c r="R55" s="183" t="str">
        <f t="shared" si="2"/>
        <v>Noviembre</v>
      </c>
      <c r="S55" s="183" t="str">
        <f t="shared" si="2"/>
        <v>Diciembre</v>
      </c>
      <c r="T55" s="517"/>
      <c r="U55" s="120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414"/>
    </row>
    <row r="56" spans="1:71" ht="17.100000000000001" customHeight="1" x14ac:dyDescent="0.25">
      <c r="A56" s="51"/>
      <c r="B56" s="469"/>
      <c r="C56" s="469"/>
      <c r="D56" s="935" t="s">
        <v>43</v>
      </c>
      <c r="E56" s="936"/>
      <c r="F56" s="941" t="s">
        <v>44</v>
      </c>
      <c r="G56" s="942"/>
      <c r="H56" s="519">
        <f>SUM(H58:H64)</f>
        <v>0</v>
      </c>
      <c r="I56" s="520">
        <f t="shared" ref="I56:S56" si="3">SUM(I58:I64)</f>
        <v>0</v>
      </c>
      <c r="J56" s="520">
        <f t="shared" si="3"/>
        <v>0</v>
      </c>
      <c r="K56" s="520">
        <f t="shared" si="3"/>
        <v>0</v>
      </c>
      <c r="L56" s="520">
        <f t="shared" si="3"/>
        <v>0</v>
      </c>
      <c r="M56" s="520">
        <f t="shared" si="3"/>
        <v>0</v>
      </c>
      <c r="N56" s="520">
        <f t="shared" si="3"/>
        <v>0</v>
      </c>
      <c r="O56" s="520">
        <f t="shared" si="3"/>
        <v>0</v>
      </c>
      <c r="P56" s="520">
        <f t="shared" si="3"/>
        <v>0</v>
      </c>
      <c r="Q56" s="520">
        <f t="shared" si="3"/>
        <v>0</v>
      </c>
      <c r="R56" s="520">
        <f t="shared" si="3"/>
        <v>0</v>
      </c>
      <c r="S56" s="521">
        <f t="shared" si="3"/>
        <v>0</v>
      </c>
      <c r="T56" s="491"/>
      <c r="U56" s="120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414"/>
    </row>
    <row r="57" spans="1:71" ht="13.5" customHeight="1" x14ac:dyDescent="0.25">
      <c r="A57" s="51"/>
      <c r="B57" s="469"/>
      <c r="C57" s="469"/>
      <c r="D57" s="489"/>
      <c r="E57" s="200"/>
      <c r="F57" s="164"/>
      <c r="G57" s="200"/>
      <c r="H57" s="164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22"/>
      <c r="T57" s="491"/>
      <c r="U57" s="120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414"/>
    </row>
    <row r="58" spans="1:71" ht="13.5" customHeight="1" thickBot="1" x14ac:dyDescent="0.3">
      <c r="A58" s="51"/>
      <c r="B58" s="469"/>
      <c r="C58" s="469"/>
      <c r="D58" s="489"/>
      <c r="E58" s="200"/>
      <c r="F58" s="507" t="s">
        <v>45</v>
      </c>
      <c r="G58" s="523"/>
      <c r="H58" s="524"/>
      <c r="I58" s="524"/>
      <c r="J58" s="524"/>
      <c r="K58" s="524"/>
      <c r="L58" s="524"/>
      <c r="M58" s="524"/>
      <c r="N58" s="524"/>
      <c r="O58" s="524"/>
      <c r="P58" s="524"/>
      <c r="Q58" s="524"/>
      <c r="R58" s="524"/>
      <c r="S58" s="524"/>
      <c r="T58" s="491"/>
      <c r="U58" s="120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414"/>
    </row>
    <row r="59" spans="1:71" ht="13.5" customHeight="1" thickBot="1" x14ac:dyDescent="0.35">
      <c r="A59" s="51"/>
      <c r="B59" s="932" t="s">
        <v>310</v>
      </c>
      <c r="C59" s="933"/>
      <c r="D59" s="934"/>
      <c r="E59" s="200"/>
      <c r="F59" s="507" t="s">
        <v>255</v>
      </c>
      <c r="G59" s="523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491"/>
      <c r="U59" s="120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414"/>
    </row>
    <row r="60" spans="1:71" ht="13.5" hidden="1" customHeight="1" x14ac:dyDescent="0.25">
      <c r="A60" s="51"/>
      <c r="B60" s="469"/>
      <c r="C60" s="469"/>
      <c r="D60" s="489"/>
      <c r="E60" s="200"/>
      <c r="F60" s="507"/>
      <c r="G60" s="523"/>
      <c r="H60" s="524"/>
      <c r="I60" s="524"/>
      <c r="J60" s="524"/>
      <c r="K60" s="524"/>
      <c r="L60" s="524"/>
      <c r="M60" s="524"/>
      <c r="N60" s="524"/>
      <c r="O60" s="524"/>
      <c r="P60" s="524"/>
      <c r="Q60" s="524"/>
      <c r="R60" s="524"/>
      <c r="S60" s="524"/>
      <c r="T60" s="491"/>
      <c r="U60" s="120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414"/>
    </row>
    <row r="61" spans="1:71" ht="13.5" hidden="1" customHeight="1" x14ac:dyDescent="0.25">
      <c r="A61" s="51"/>
      <c r="B61" s="469"/>
      <c r="C61" s="469"/>
      <c r="D61" s="489"/>
      <c r="E61" s="200"/>
      <c r="F61" s="507"/>
      <c r="G61" s="523"/>
      <c r="H61" s="524"/>
      <c r="I61" s="524"/>
      <c r="J61" s="524"/>
      <c r="K61" s="524"/>
      <c r="L61" s="524"/>
      <c r="M61" s="524"/>
      <c r="N61" s="524"/>
      <c r="O61" s="524"/>
      <c r="P61" s="524"/>
      <c r="Q61" s="524"/>
      <c r="R61" s="524"/>
      <c r="S61" s="524"/>
      <c r="T61" s="491"/>
      <c r="U61" s="120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414"/>
    </row>
    <row r="62" spans="1:71" ht="13.5" hidden="1" customHeight="1" x14ac:dyDescent="0.25">
      <c r="A62" s="51"/>
      <c r="B62" s="469"/>
      <c r="C62" s="469"/>
      <c r="D62" s="489"/>
      <c r="E62" s="200"/>
      <c r="F62" s="507"/>
      <c r="G62" s="523"/>
      <c r="H62" s="524"/>
      <c r="I62" s="524"/>
      <c r="J62" s="524"/>
      <c r="K62" s="524"/>
      <c r="L62" s="524"/>
      <c r="M62" s="524"/>
      <c r="N62" s="524"/>
      <c r="O62" s="524"/>
      <c r="P62" s="524"/>
      <c r="Q62" s="524"/>
      <c r="R62" s="524"/>
      <c r="S62" s="524"/>
      <c r="T62" s="491"/>
      <c r="U62" s="120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414"/>
    </row>
    <row r="63" spans="1:71" ht="13.5" hidden="1" customHeight="1" x14ac:dyDescent="0.25">
      <c r="A63" s="51"/>
      <c r="B63" s="469"/>
      <c r="C63" s="469"/>
      <c r="D63" s="489"/>
      <c r="E63" s="200"/>
      <c r="F63" s="507"/>
      <c r="G63" s="523"/>
      <c r="H63" s="524"/>
      <c r="I63" s="524"/>
      <c r="J63" s="524"/>
      <c r="K63" s="524"/>
      <c r="L63" s="524"/>
      <c r="M63" s="524"/>
      <c r="N63" s="524"/>
      <c r="O63" s="524"/>
      <c r="P63" s="524"/>
      <c r="Q63" s="524"/>
      <c r="R63" s="524"/>
      <c r="S63" s="524"/>
      <c r="T63" s="491"/>
      <c r="U63" s="120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414"/>
    </row>
    <row r="64" spans="1:71" ht="13.5" hidden="1" customHeight="1" x14ac:dyDescent="0.25">
      <c r="A64" s="51"/>
      <c r="B64" s="469"/>
      <c r="C64" s="469"/>
      <c r="D64" s="489"/>
      <c r="E64" s="200"/>
      <c r="F64" s="507"/>
      <c r="G64" s="523"/>
      <c r="H64" s="524"/>
      <c r="I64" s="524"/>
      <c r="J64" s="524"/>
      <c r="K64" s="524"/>
      <c r="L64" s="524"/>
      <c r="M64" s="524"/>
      <c r="N64" s="524"/>
      <c r="O64" s="524"/>
      <c r="P64" s="524"/>
      <c r="Q64" s="524"/>
      <c r="R64" s="524"/>
      <c r="S64" s="524"/>
      <c r="T64" s="491"/>
      <c r="U64" s="120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414"/>
    </row>
    <row r="65" spans="1:71" ht="9.9499999999999993" customHeight="1" x14ac:dyDescent="0.25">
      <c r="A65" s="51"/>
      <c r="B65" s="469"/>
      <c r="C65" s="469"/>
      <c r="D65" s="489"/>
      <c r="E65" s="200"/>
      <c r="F65" s="525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6"/>
      <c r="T65" s="491"/>
      <c r="U65" s="120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414"/>
    </row>
    <row r="66" spans="1:71" ht="9.9499999999999993" customHeight="1" x14ac:dyDescent="0.25">
      <c r="A66" s="51"/>
      <c r="B66" s="469"/>
      <c r="C66" s="469"/>
      <c r="D66" s="48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307"/>
      <c r="T66" s="491"/>
      <c r="U66" s="120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414"/>
    </row>
    <row r="67" spans="1:71" ht="20.100000000000001" customHeight="1" x14ac:dyDescent="0.25">
      <c r="A67" s="51"/>
      <c r="B67" s="469"/>
      <c r="C67" s="469"/>
      <c r="D67" s="957">
        <v>3</v>
      </c>
      <c r="E67" s="960"/>
      <c r="F67" s="938" t="s">
        <v>66</v>
      </c>
      <c r="G67" s="939"/>
      <c r="H67" s="940"/>
      <c r="I67" s="199" t="s">
        <v>315</v>
      </c>
      <c r="J67" s="200"/>
      <c r="K67" s="200"/>
      <c r="L67" s="200"/>
      <c r="M67" s="200"/>
      <c r="N67" s="200"/>
      <c r="O67" s="200"/>
      <c r="P67" s="200"/>
      <c r="Q67" s="200"/>
      <c r="R67" s="200"/>
      <c r="S67" s="307"/>
      <c r="T67" s="491"/>
      <c r="U67" s="120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414"/>
    </row>
    <row r="68" spans="1:71" ht="13.5" customHeight="1" x14ac:dyDescent="0.25">
      <c r="A68" s="51"/>
      <c r="B68" s="469"/>
      <c r="C68" s="469"/>
      <c r="D68" s="489"/>
      <c r="E68" s="200"/>
      <c r="F68" s="199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307"/>
      <c r="T68" s="491"/>
      <c r="U68" s="120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414"/>
    </row>
    <row r="69" spans="1:71" ht="13.5" customHeight="1" x14ac:dyDescent="0.25">
      <c r="A69" s="51"/>
      <c r="B69" s="469"/>
      <c r="C69" s="469"/>
      <c r="D69" s="489"/>
      <c r="E69" s="200"/>
      <c r="F69" s="200"/>
      <c r="G69" s="200"/>
      <c r="H69" s="183" t="str">
        <f t="shared" ref="H69:S69" si="4">H55</f>
        <v>Enero</v>
      </c>
      <c r="I69" s="183" t="str">
        <f t="shared" si="4"/>
        <v>Febrero</v>
      </c>
      <c r="J69" s="183" t="str">
        <f t="shared" si="4"/>
        <v>Marzo</v>
      </c>
      <c r="K69" s="183" t="str">
        <f t="shared" si="4"/>
        <v>Abril</v>
      </c>
      <c r="L69" s="183" t="str">
        <f t="shared" si="4"/>
        <v>Mayo</v>
      </c>
      <c r="M69" s="183" t="str">
        <f t="shared" si="4"/>
        <v>Junio</v>
      </c>
      <c r="N69" s="183" t="str">
        <f t="shared" si="4"/>
        <v>Julio</v>
      </c>
      <c r="O69" s="183" t="str">
        <f t="shared" si="4"/>
        <v>Agosto</v>
      </c>
      <c r="P69" s="183" t="str">
        <f t="shared" si="4"/>
        <v>Septiembre</v>
      </c>
      <c r="Q69" s="183" t="str">
        <f t="shared" si="4"/>
        <v>Octubre</v>
      </c>
      <c r="R69" s="183" t="str">
        <f t="shared" si="4"/>
        <v>Noviembre</v>
      </c>
      <c r="S69" s="183" t="str">
        <f t="shared" si="4"/>
        <v>Diciembre</v>
      </c>
      <c r="T69" s="502"/>
      <c r="U69" s="120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414"/>
    </row>
    <row r="70" spans="1:71" ht="17.100000000000001" customHeight="1" x14ac:dyDescent="0.25">
      <c r="A70" s="51"/>
      <c r="B70" s="469"/>
      <c r="C70" s="469"/>
      <c r="D70" s="935" t="s">
        <v>47</v>
      </c>
      <c r="E70" s="936"/>
      <c r="F70" s="941" t="s">
        <v>48</v>
      </c>
      <c r="G70" s="942"/>
      <c r="H70" s="503">
        <f t="shared" ref="H70:S70" si="5">SUM(H72:H100)</f>
        <v>0</v>
      </c>
      <c r="I70" s="504">
        <f t="shared" si="5"/>
        <v>0</v>
      </c>
      <c r="J70" s="504">
        <f t="shared" si="5"/>
        <v>0</v>
      </c>
      <c r="K70" s="504">
        <f t="shared" si="5"/>
        <v>0</v>
      </c>
      <c r="L70" s="504">
        <f t="shared" si="5"/>
        <v>0</v>
      </c>
      <c r="M70" s="504">
        <f t="shared" si="5"/>
        <v>0</v>
      </c>
      <c r="N70" s="504">
        <f t="shared" si="5"/>
        <v>0</v>
      </c>
      <c r="O70" s="504">
        <f t="shared" si="5"/>
        <v>0</v>
      </c>
      <c r="P70" s="504">
        <f t="shared" si="5"/>
        <v>0</v>
      </c>
      <c r="Q70" s="504">
        <f t="shared" si="5"/>
        <v>0</v>
      </c>
      <c r="R70" s="504">
        <f t="shared" si="5"/>
        <v>0</v>
      </c>
      <c r="S70" s="505">
        <f t="shared" si="5"/>
        <v>0</v>
      </c>
      <c r="T70" s="491"/>
      <c r="U70" s="120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414"/>
    </row>
    <row r="71" spans="1:71" ht="13.5" customHeight="1" x14ac:dyDescent="0.3">
      <c r="A71" s="51"/>
      <c r="B71" s="469"/>
      <c r="C71" s="469"/>
      <c r="D71" s="489"/>
      <c r="E71" s="200"/>
      <c r="F71" s="527"/>
      <c r="G71" s="201">
        <f>SUM(H70:S70)</f>
        <v>0</v>
      </c>
      <c r="H71" s="164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506"/>
      <c r="U71" s="120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414"/>
    </row>
    <row r="72" spans="1:71" ht="13.5" customHeight="1" x14ac:dyDescent="0.3">
      <c r="A72" s="51"/>
      <c r="B72" s="469"/>
      <c r="C72" s="469"/>
      <c r="D72" s="489"/>
      <c r="E72" s="200"/>
      <c r="F72" s="507" t="s">
        <v>51</v>
      </c>
      <c r="G72" s="508">
        <f t="shared" ref="G72:G100" si="6">SUM(H72:S72)</f>
        <v>0</v>
      </c>
      <c r="H72" s="509"/>
      <c r="I72" s="509"/>
      <c r="J72" s="509"/>
      <c r="K72" s="509"/>
      <c r="L72" s="509"/>
      <c r="M72" s="509"/>
      <c r="N72" s="509"/>
      <c r="O72" s="509"/>
      <c r="P72" s="509"/>
      <c r="Q72" s="509"/>
      <c r="R72" s="509"/>
      <c r="S72" s="509"/>
      <c r="T72" s="491"/>
      <c r="U72" s="120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414"/>
    </row>
    <row r="73" spans="1:71" ht="13.5" customHeight="1" x14ac:dyDescent="0.3">
      <c r="A73" s="51"/>
      <c r="B73" s="469"/>
      <c r="C73" s="469"/>
      <c r="D73" s="489"/>
      <c r="E73" s="200"/>
      <c r="F73" s="507" t="s">
        <v>52</v>
      </c>
      <c r="G73" s="508">
        <f t="shared" si="6"/>
        <v>0</v>
      </c>
      <c r="H73" s="509"/>
      <c r="I73" s="509"/>
      <c r="J73" s="509"/>
      <c r="K73" s="509"/>
      <c r="L73" s="509"/>
      <c r="M73" s="509"/>
      <c r="N73" s="509"/>
      <c r="O73" s="509"/>
      <c r="P73" s="509"/>
      <c r="Q73" s="509"/>
      <c r="R73" s="509"/>
      <c r="S73" s="509"/>
      <c r="T73" s="491"/>
      <c r="U73" s="120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414"/>
    </row>
    <row r="74" spans="1:71" ht="13.5" customHeight="1" x14ac:dyDescent="0.3">
      <c r="A74" s="51"/>
      <c r="B74" s="469"/>
      <c r="C74" s="469"/>
      <c r="D74" s="489"/>
      <c r="E74" s="200"/>
      <c r="F74" s="507" t="s">
        <v>53</v>
      </c>
      <c r="G74" s="508">
        <f t="shared" si="6"/>
        <v>0</v>
      </c>
      <c r="H74" s="509"/>
      <c r="I74" s="509"/>
      <c r="J74" s="509"/>
      <c r="K74" s="509"/>
      <c r="L74" s="509"/>
      <c r="M74" s="509"/>
      <c r="N74" s="509"/>
      <c r="O74" s="509"/>
      <c r="P74" s="509"/>
      <c r="Q74" s="509"/>
      <c r="R74" s="509"/>
      <c r="S74" s="509"/>
      <c r="T74" s="491"/>
      <c r="U74" s="120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414"/>
    </row>
    <row r="75" spans="1:71" ht="13.5" customHeight="1" x14ac:dyDescent="0.3">
      <c r="A75" s="51"/>
      <c r="B75" s="469"/>
      <c r="C75" s="469"/>
      <c r="D75" s="489"/>
      <c r="E75" s="200"/>
      <c r="F75" s="507" t="s">
        <v>54</v>
      </c>
      <c r="G75" s="508">
        <f t="shared" si="6"/>
        <v>0</v>
      </c>
      <c r="H75" s="509"/>
      <c r="I75" s="509"/>
      <c r="J75" s="509"/>
      <c r="K75" s="509"/>
      <c r="L75" s="509"/>
      <c r="M75" s="509"/>
      <c r="N75" s="509"/>
      <c r="O75" s="509"/>
      <c r="P75" s="509"/>
      <c r="Q75" s="509"/>
      <c r="R75" s="509"/>
      <c r="S75" s="509"/>
      <c r="T75" s="491"/>
      <c r="U75" s="120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414"/>
    </row>
    <row r="76" spans="1:71" ht="13.5" customHeight="1" x14ac:dyDescent="0.3">
      <c r="A76" s="51"/>
      <c r="B76" s="469"/>
      <c r="C76" s="469"/>
      <c r="D76" s="489"/>
      <c r="E76" s="200"/>
      <c r="F76" s="507" t="s">
        <v>55</v>
      </c>
      <c r="G76" s="508">
        <f t="shared" si="6"/>
        <v>0</v>
      </c>
      <c r="H76" s="509"/>
      <c r="I76" s="509"/>
      <c r="J76" s="509"/>
      <c r="K76" s="509"/>
      <c r="L76" s="509"/>
      <c r="M76" s="509"/>
      <c r="N76" s="509"/>
      <c r="O76" s="509"/>
      <c r="P76" s="509"/>
      <c r="Q76" s="509"/>
      <c r="R76" s="509"/>
      <c r="S76" s="509"/>
      <c r="T76" s="491"/>
      <c r="U76" s="120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414"/>
    </row>
    <row r="77" spans="1:71" ht="13.5" customHeight="1" thickBot="1" x14ac:dyDescent="0.35">
      <c r="A77" s="51"/>
      <c r="B77" s="469"/>
      <c r="C77" s="469"/>
      <c r="D77" s="489"/>
      <c r="E77" s="200"/>
      <c r="F77" s="507" t="s">
        <v>56</v>
      </c>
      <c r="G77" s="508">
        <f t="shared" si="6"/>
        <v>0</v>
      </c>
      <c r="H77" s="509"/>
      <c r="I77" s="509"/>
      <c r="J77" s="509"/>
      <c r="K77" s="509"/>
      <c r="L77" s="509"/>
      <c r="M77" s="509"/>
      <c r="N77" s="509"/>
      <c r="O77" s="509"/>
      <c r="P77" s="509"/>
      <c r="Q77" s="509"/>
      <c r="R77" s="509"/>
      <c r="S77" s="509"/>
      <c r="T77" s="491"/>
      <c r="U77" s="120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414"/>
    </row>
    <row r="78" spans="1:71" ht="13.5" customHeight="1" thickBot="1" x14ac:dyDescent="0.35">
      <c r="A78" s="51"/>
      <c r="B78" s="932" t="s">
        <v>310</v>
      </c>
      <c r="C78" s="933"/>
      <c r="D78" s="934"/>
      <c r="E78" s="200"/>
      <c r="F78" s="507" t="s">
        <v>57</v>
      </c>
      <c r="G78" s="508">
        <f t="shared" si="6"/>
        <v>0</v>
      </c>
      <c r="H78" s="509"/>
      <c r="I78" s="509"/>
      <c r="J78" s="509"/>
      <c r="K78" s="509"/>
      <c r="L78" s="509"/>
      <c r="M78" s="509"/>
      <c r="N78" s="509"/>
      <c r="O78" s="509"/>
      <c r="P78" s="509"/>
      <c r="Q78" s="509"/>
      <c r="R78" s="509"/>
      <c r="S78" s="509"/>
      <c r="T78" s="491"/>
      <c r="U78" s="120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414"/>
    </row>
    <row r="79" spans="1:71" ht="13.5" hidden="1" customHeight="1" x14ac:dyDescent="0.3">
      <c r="A79" s="51"/>
      <c r="B79" s="469"/>
      <c r="C79" s="469"/>
      <c r="D79" s="489"/>
      <c r="E79" s="200"/>
      <c r="F79" s="510"/>
      <c r="G79" s="508">
        <f t="shared" si="6"/>
        <v>0</v>
      </c>
      <c r="H79" s="509"/>
      <c r="I79" s="509"/>
      <c r="J79" s="509"/>
      <c r="K79" s="509"/>
      <c r="L79" s="509"/>
      <c r="M79" s="509"/>
      <c r="N79" s="509"/>
      <c r="O79" s="509"/>
      <c r="P79" s="509"/>
      <c r="Q79" s="509"/>
      <c r="R79" s="509"/>
      <c r="S79" s="509"/>
      <c r="T79" s="491"/>
      <c r="U79" s="120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414"/>
    </row>
    <row r="80" spans="1:71" ht="13.5" hidden="1" customHeight="1" x14ac:dyDescent="0.3">
      <c r="A80" s="51"/>
      <c r="B80" s="469"/>
      <c r="C80" s="469"/>
      <c r="D80" s="489"/>
      <c r="E80" s="200"/>
      <c r="F80" s="510"/>
      <c r="G80" s="508">
        <f t="shared" si="6"/>
        <v>0</v>
      </c>
      <c r="H80" s="509"/>
      <c r="I80" s="509"/>
      <c r="J80" s="509"/>
      <c r="K80" s="509"/>
      <c r="L80" s="509"/>
      <c r="M80" s="509"/>
      <c r="N80" s="509"/>
      <c r="O80" s="509"/>
      <c r="P80" s="509"/>
      <c r="Q80" s="509"/>
      <c r="R80" s="509"/>
      <c r="S80" s="509"/>
      <c r="T80" s="491"/>
      <c r="U80" s="120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414"/>
    </row>
    <row r="81" spans="1:71" ht="13.5" hidden="1" customHeight="1" x14ac:dyDescent="0.3">
      <c r="A81" s="51"/>
      <c r="B81" s="469"/>
      <c r="C81" s="469"/>
      <c r="D81" s="489"/>
      <c r="E81" s="200"/>
      <c r="F81" s="510"/>
      <c r="G81" s="508">
        <f t="shared" si="6"/>
        <v>0</v>
      </c>
      <c r="H81" s="509"/>
      <c r="I81" s="509"/>
      <c r="J81" s="509"/>
      <c r="K81" s="509"/>
      <c r="L81" s="509"/>
      <c r="M81" s="509"/>
      <c r="N81" s="509"/>
      <c r="O81" s="509"/>
      <c r="P81" s="509"/>
      <c r="Q81" s="509"/>
      <c r="R81" s="509"/>
      <c r="S81" s="509"/>
      <c r="T81" s="491"/>
      <c r="U81" s="120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414"/>
    </row>
    <row r="82" spans="1:71" ht="13.5" hidden="1" customHeight="1" x14ac:dyDescent="0.3">
      <c r="A82" s="51"/>
      <c r="B82" s="469"/>
      <c r="C82" s="469"/>
      <c r="D82" s="489"/>
      <c r="E82" s="200"/>
      <c r="F82" s="510"/>
      <c r="G82" s="508">
        <f t="shared" si="6"/>
        <v>0</v>
      </c>
      <c r="H82" s="509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491"/>
      <c r="U82" s="120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414"/>
    </row>
    <row r="83" spans="1:71" ht="13.5" hidden="1" customHeight="1" x14ac:dyDescent="0.3">
      <c r="A83" s="51"/>
      <c r="B83" s="469"/>
      <c r="C83" s="469"/>
      <c r="D83" s="489"/>
      <c r="E83" s="200"/>
      <c r="F83" s="510"/>
      <c r="G83" s="508">
        <f t="shared" si="6"/>
        <v>0</v>
      </c>
      <c r="H83" s="509"/>
      <c r="I83" s="509"/>
      <c r="J83" s="509"/>
      <c r="K83" s="509"/>
      <c r="L83" s="509"/>
      <c r="M83" s="509"/>
      <c r="N83" s="509"/>
      <c r="O83" s="509"/>
      <c r="P83" s="509"/>
      <c r="Q83" s="509"/>
      <c r="R83" s="509"/>
      <c r="S83" s="509"/>
      <c r="T83" s="491"/>
      <c r="U83" s="120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414"/>
    </row>
    <row r="84" spans="1:71" ht="13.5" hidden="1" customHeight="1" x14ac:dyDescent="0.3">
      <c r="A84" s="51"/>
      <c r="B84" s="469"/>
      <c r="C84" s="469"/>
      <c r="D84" s="489"/>
      <c r="E84" s="200"/>
      <c r="F84" s="510"/>
      <c r="G84" s="508">
        <f t="shared" si="6"/>
        <v>0</v>
      </c>
      <c r="H84" s="509"/>
      <c r="I84" s="509"/>
      <c r="J84" s="509"/>
      <c r="K84" s="509"/>
      <c r="L84" s="509"/>
      <c r="M84" s="509"/>
      <c r="N84" s="509"/>
      <c r="O84" s="509"/>
      <c r="P84" s="509"/>
      <c r="Q84" s="509"/>
      <c r="R84" s="509"/>
      <c r="S84" s="509"/>
      <c r="T84" s="491"/>
      <c r="U84" s="120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414"/>
    </row>
    <row r="85" spans="1:71" ht="13.5" hidden="1" customHeight="1" x14ac:dyDescent="0.3">
      <c r="A85" s="51"/>
      <c r="B85" s="469"/>
      <c r="C85" s="469"/>
      <c r="D85" s="489"/>
      <c r="E85" s="200"/>
      <c r="F85" s="510"/>
      <c r="G85" s="508">
        <f t="shared" si="6"/>
        <v>0</v>
      </c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491"/>
      <c r="U85" s="120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414"/>
    </row>
    <row r="86" spans="1:71" ht="13.5" hidden="1" customHeight="1" x14ac:dyDescent="0.3">
      <c r="A86" s="51"/>
      <c r="B86" s="469"/>
      <c r="C86" s="469"/>
      <c r="D86" s="489"/>
      <c r="E86" s="200"/>
      <c r="F86" s="510"/>
      <c r="G86" s="508">
        <f t="shared" si="6"/>
        <v>0</v>
      </c>
      <c r="H86" s="509"/>
      <c r="I86" s="509"/>
      <c r="J86" s="509"/>
      <c r="K86" s="509"/>
      <c r="L86" s="509"/>
      <c r="M86" s="509"/>
      <c r="N86" s="509"/>
      <c r="O86" s="509"/>
      <c r="P86" s="509"/>
      <c r="Q86" s="509"/>
      <c r="R86" s="509"/>
      <c r="S86" s="509"/>
      <c r="T86" s="491"/>
      <c r="U86" s="120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414"/>
    </row>
    <row r="87" spans="1:71" ht="13.5" hidden="1" customHeight="1" x14ac:dyDescent="0.3">
      <c r="A87" s="51"/>
      <c r="B87" s="469"/>
      <c r="C87" s="469"/>
      <c r="D87" s="489"/>
      <c r="E87" s="200"/>
      <c r="F87" s="510"/>
      <c r="G87" s="508">
        <f t="shared" si="6"/>
        <v>0</v>
      </c>
      <c r="H87" s="509"/>
      <c r="I87" s="509"/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491"/>
      <c r="U87" s="120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414"/>
    </row>
    <row r="88" spans="1:71" ht="13.5" hidden="1" customHeight="1" x14ac:dyDescent="0.3">
      <c r="A88" s="51"/>
      <c r="B88" s="469"/>
      <c r="C88" s="469"/>
      <c r="D88" s="489"/>
      <c r="E88" s="200"/>
      <c r="F88" s="510"/>
      <c r="G88" s="508">
        <f t="shared" si="6"/>
        <v>0</v>
      </c>
      <c r="H88" s="509"/>
      <c r="I88" s="509"/>
      <c r="J88" s="509"/>
      <c r="K88" s="509"/>
      <c r="L88" s="509"/>
      <c r="M88" s="509"/>
      <c r="N88" s="509"/>
      <c r="O88" s="509"/>
      <c r="P88" s="509"/>
      <c r="Q88" s="509"/>
      <c r="R88" s="509"/>
      <c r="S88" s="509"/>
      <c r="T88" s="491"/>
      <c r="U88" s="120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414"/>
    </row>
    <row r="89" spans="1:71" ht="13.5" hidden="1" customHeight="1" x14ac:dyDescent="0.3">
      <c r="A89" s="51"/>
      <c r="B89" s="469"/>
      <c r="C89" s="469"/>
      <c r="D89" s="489"/>
      <c r="E89" s="200"/>
      <c r="F89" s="510"/>
      <c r="G89" s="508">
        <f t="shared" si="6"/>
        <v>0</v>
      </c>
      <c r="H89" s="509"/>
      <c r="I89" s="509"/>
      <c r="J89" s="509"/>
      <c r="K89" s="509"/>
      <c r="L89" s="509"/>
      <c r="M89" s="509"/>
      <c r="N89" s="509"/>
      <c r="O89" s="509"/>
      <c r="P89" s="509"/>
      <c r="Q89" s="509"/>
      <c r="R89" s="509"/>
      <c r="S89" s="509"/>
      <c r="T89" s="491"/>
      <c r="U89" s="120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414"/>
    </row>
    <row r="90" spans="1:71" ht="13.5" hidden="1" customHeight="1" x14ac:dyDescent="0.3">
      <c r="A90" s="51"/>
      <c r="B90" s="469"/>
      <c r="C90" s="469"/>
      <c r="D90" s="489"/>
      <c r="E90" s="200"/>
      <c r="F90" s="510"/>
      <c r="G90" s="508">
        <f t="shared" si="6"/>
        <v>0</v>
      </c>
      <c r="H90" s="509"/>
      <c r="I90" s="509"/>
      <c r="J90" s="509"/>
      <c r="K90" s="509"/>
      <c r="L90" s="509"/>
      <c r="M90" s="509"/>
      <c r="N90" s="509"/>
      <c r="O90" s="509"/>
      <c r="P90" s="509"/>
      <c r="Q90" s="509"/>
      <c r="R90" s="509"/>
      <c r="S90" s="509"/>
      <c r="T90" s="491"/>
      <c r="U90" s="120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414"/>
    </row>
    <row r="91" spans="1:71" ht="13.5" hidden="1" customHeight="1" x14ac:dyDescent="0.3">
      <c r="A91" s="51"/>
      <c r="B91" s="469"/>
      <c r="C91" s="469"/>
      <c r="D91" s="489"/>
      <c r="E91" s="200"/>
      <c r="F91" s="510"/>
      <c r="G91" s="508">
        <f t="shared" si="6"/>
        <v>0</v>
      </c>
      <c r="H91" s="509"/>
      <c r="I91" s="509"/>
      <c r="J91" s="509"/>
      <c r="K91" s="509"/>
      <c r="L91" s="509"/>
      <c r="M91" s="509"/>
      <c r="N91" s="509"/>
      <c r="O91" s="509"/>
      <c r="P91" s="509"/>
      <c r="Q91" s="509"/>
      <c r="R91" s="509"/>
      <c r="S91" s="509"/>
      <c r="T91" s="491"/>
      <c r="U91" s="120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414"/>
    </row>
    <row r="92" spans="1:71" ht="13.5" hidden="1" customHeight="1" x14ac:dyDescent="0.3">
      <c r="A92" s="51"/>
      <c r="B92" s="469"/>
      <c r="C92" s="469"/>
      <c r="D92" s="489"/>
      <c r="E92" s="200"/>
      <c r="F92" s="510"/>
      <c r="G92" s="508">
        <f t="shared" si="6"/>
        <v>0</v>
      </c>
      <c r="H92" s="509"/>
      <c r="I92" s="509"/>
      <c r="J92" s="509"/>
      <c r="K92" s="509"/>
      <c r="L92" s="509"/>
      <c r="M92" s="509"/>
      <c r="N92" s="509"/>
      <c r="O92" s="509"/>
      <c r="P92" s="509"/>
      <c r="Q92" s="509"/>
      <c r="R92" s="509"/>
      <c r="S92" s="509"/>
      <c r="T92" s="491"/>
      <c r="U92" s="120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414"/>
    </row>
    <row r="93" spans="1:71" ht="13.5" hidden="1" customHeight="1" x14ac:dyDescent="0.3">
      <c r="A93" s="51"/>
      <c r="B93" s="469"/>
      <c r="C93" s="469"/>
      <c r="D93" s="489"/>
      <c r="E93" s="200"/>
      <c r="F93" s="510"/>
      <c r="G93" s="508">
        <f t="shared" si="6"/>
        <v>0</v>
      </c>
      <c r="H93" s="509"/>
      <c r="I93" s="509"/>
      <c r="J93" s="509"/>
      <c r="K93" s="509"/>
      <c r="L93" s="509"/>
      <c r="M93" s="509"/>
      <c r="N93" s="509"/>
      <c r="O93" s="509"/>
      <c r="P93" s="509"/>
      <c r="Q93" s="509"/>
      <c r="R93" s="509"/>
      <c r="S93" s="509"/>
      <c r="T93" s="491"/>
      <c r="U93" s="120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414"/>
    </row>
    <row r="94" spans="1:71" ht="13.5" hidden="1" customHeight="1" x14ac:dyDescent="0.3">
      <c r="A94" s="51"/>
      <c r="B94" s="469"/>
      <c r="C94" s="469"/>
      <c r="D94" s="489"/>
      <c r="E94" s="200"/>
      <c r="F94" s="510"/>
      <c r="G94" s="508">
        <f t="shared" si="6"/>
        <v>0</v>
      </c>
      <c r="H94" s="509"/>
      <c r="I94" s="509"/>
      <c r="J94" s="509"/>
      <c r="K94" s="509"/>
      <c r="L94" s="509"/>
      <c r="M94" s="509"/>
      <c r="N94" s="509"/>
      <c r="O94" s="509"/>
      <c r="P94" s="509"/>
      <c r="Q94" s="509"/>
      <c r="R94" s="509"/>
      <c r="S94" s="509"/>
      <c r="T94" s="491"/>
      <c r="U94" s="120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414"/>
    </row>
    <row r="95" spans="1:71" ht="13.5" hidden="1" customHeight="1" x14ac:dyDescent="0.3">
      <c r="A95" s="51"/>
      <c r="B95" s="469"/>
      <c r="C95" s="469"/>
      <c r="D95" s="489"/>
      <c r="E95" s="200"/>
      <c r="F95" s="510"/>
      <c r="G95" s="508">
        <f t="shared" si="6"/>
        <v>0</v>
      </c>
      <c r="H95" s="509"/>
      <c r="I95" s="509"/>
      <c r="J95" s="509"/>
      <c r="K95" s="509"/>
      <c r="L95" s="509"/>
      <c r="M95" s="509"/>
      <c r="N95" s="509"/>
      <c r="O95" s="509"/>
      <c r="P95" s="509"/>
      <c r="Q95" s="509"/>
      <c r="R95" s="509"/>
      <c r="S95" s="509"/>
      <c r="T95" s="491"/>
      <c r="U95" s="120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414"/>
    </row>
    <row r="96" spans="1:71" ht="13.5" hidden="1" customHeight="1" x14ac:dyDescent="0.3">
      <c r="A96" s="51"/>
      <c r="B96" s="469"/>
      <c r="C96" s="469"/>
      <c r="D96" s="489"/>
      <c r="E96" s="200"/>
      <c r="F96" s="510"/>
      <c r="G96" s="508">
        <f t="shared" si="6"/>
        <v>0</v>
      </c>
      <c r="H96" s="509"/>
      <c r="I96" s="509"/>
      <c r="J96" s="509"/>
      <c r="K96" s="509"/>
      <c r="L96" s="509"/>
      <c r="M96" s="509"/>
      <c r="N96" s="509"/>
      <c r="O96" s="509"/>
      <c r="P96" s="509"/>
      <c r="Q96" s="509"/>
      <c r="R96" s="509"/>
      <c r="S96" s="509"/>
      <c r="T96" s="491"/>
      <c r="U96" s="120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414"/>
    </row>
    <row r="97" spans="1:71" ht="13.5" hidden="1" customHeight="1" x14ac:dyDescent="0.3">
      <c r="A97" s="51"/>
      <c r="B97" s="469"/>
      <c r="C97" s="469"/>
      <c r="D97" s="489"/>
      <c r="E97" s="200"/>
      <c r="F97" s="510"/>
      <c r="G97" s="508">
        <f t="shared" si="6"/>
        <v>0</v>
      </c>
      <c r="H97" s="509"/>
      <c r="I97" s="509"/>
      <c r="J97" s="509"/>
      <c r="K97" s="509"/>
      <c r="L97" s="509"/>
      <c r="M97" s="509"/>
      <c r="N97" s="509"/>
      <c r="O97" s="509"/>
      <c r="P97" s="509"/>
      <c r="Q97" s="509"/>
      <c r="R97" s="509"/>
      <c r="S97" s="509"/>
      <c r="T97" s="491"/>
      <c r="U97" s="120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414"/>
    </row>
    <row r="98" spans="1:71" ht="13.5" hidden="1" customHeight="1" x14ac:dyDescent="0.3">
      <c r="A98" s="51"/>
      <c r="B98" s="469"/>
      <c r="C98" s="469"/>
      <c r="D98" s="489"/>
      <c r="E98" s="200"/>
      <c r="F98" s="510"/>
      <c r="G98" s="508">
        <f t="shared" si="6"/>
        <v>0</v>
      </c>
      <c r="H98" s="509"/>
      <c r="I98" s="509"/>
      <c r="J98" s="509"/>
      <c r="K98" s="509"/>
      <c r="L98" s="509"/>
      <c r="M98" s="509"/>
      <c r="N98" s="509"/>
      <c r="O98" s="509"/>
      <c r="P98" s="509"/>
      <c r="Q98" s="509"/>
      <c r="R98" s="509"/>
      <c r="S98" s="509"/>
      <c r="T98" s="491"/>
      <c r="U98" s="120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414"/>
    </row>
    <row r="99" spans="1:71" ht="13.5" hidden="1" customHeight="1" x14ac:dyDescent="0.3">
      <c r="A99" s="51"/>
      <c r="B99" s="469"/>
      <c r="C99" s="469"/>
      <c r="D99" s="489"/>
      <c r="E99" s="200"/>
      <c r="F99" s="510"/>
      <c r="G99" s="508">
        <f t="shared" si="6"/>
        <v>0</v>
      </c>
      <c r="H99" s="509"/>
      <c r="I99" s="509"/>
      <c r="J99" s="509"/>
      <c r="K99" s="509"/>
      <c r="L99" s="509"/>
      <c r="M99" s="509"/>
      <c r="N99" s="509"/>
      <c r="O99" s="509"/>
      <c r="P99" s="509"/>
      <c r="Q99" s="509"/>
      <c r="R99" s="509"/>
      <c r="S99" s="509"/>
      <c r="T99" s="491"/>
      <c r="U99" s="120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414"/>
    </row>
    <row r="100" spans="1:71" ht="13.5" hidden="1" customHeight="1" x14ac:dyDescent="0.3">
      <c r="A100" s="51"/>
      <c r="B100" s="469"/>
      <c r="C100" s="469"/>
      <c r="D100" s="489"/>
      <c r="E100" s="200"/>
      <c r="F100" s="510"/>
      <c r="G100" s="508">
        <f t="shared" si="6"/>
        <v>0</v>
      </c>
      <c r="H100" s="509"/>
      <c r="I100" s="509"/>
      <c r="J100" s="509"/>
      <c r="K100" s="509"/>
      <c r="L100" s="509"/>
      <c r="M100" s="509"/>
      <c r="N100" s="509"/>
      <c r="O100" s="509"/>
      <c r="P100" s="509"/>
      <c r="Q100" s="509"/>
      <c r="R100" s="509"/>
      <c r="S100" s="509"/>
      <c r="T100" s="491"/>
      <c r="U100" s="120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414"/>
    </row>
    <row r="101" spans="1:71" ht="13.5" customHeight="1" x14ac:dyDescent="0.25">
      <c r="A101" s="51"/>
      <c r="B101" s="469"/>
      <c r="C101" s="469"/>
      <c r="D101" s="489"/>
      <c r="E101" s="200"/>
      <c r="F101" s="511"/>
      <c r="G101" s="512"/>
      <c r="H101" s="164"/>
      <c r="I101" s="513"/>
      <c r="J101" s="514"/>
      <c r="K101" s="515"/>
      <c r="L101" s="515"/>
      <c r="M101" s="515"/>
      <c r="N101" s="515"/>
      <c r="O101" s="516"/>
      <c r="P101" s="516"/>
      <c r="Q101" s="515"/>
      <c r="R101" s="515"/>
      <c r="S101" s="515"/>
      <c r="T101" s="517"/>
      <c r="U101" s="120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414"/>
    </row>
    <row r="102" spans="1:71" ht="13.5" customHeight="1" x14ac:dyDescent="0.25">
      <c r="A102" s="51"/>
      <c r="B102" s="469"/>
      <c r="C102" s="469"/>
      <c r="D102" s="489"/>
      <c r="E102" s="200"/>
      <c r="F102" s="200"/>
      <c r="G102" s="200"/>
      <c r="H102" s="183" t="str">
        <f t="shared" ref="H102:S102" si="7">H69</f>
        <v>Enero</v>
      </c>
      <c r="I102" s="183" t="str">
        <f t="shared" si="7"/>
        <v>Febrero</v>
      </c>
      <c r="J102" s="183" t="str">
        <f t="shared" si="7"/>
        <v>Marzo</v>
      </c>
      <c r="K102" s="183" t="str">
        <f t="shared" si="7"/>
        <v>Abril</v>
      </c>
      <c r="L102" s="183" t="str">
        <f t="shared" si="7"/>
        <v>Mayo</v>
      </c>
      <c r="M102" s="183" t="str">
        <f t="shared" si="7"/>
        <v>Junio</v>
      </c>
      <c r="N102" s="183" t="str">
        <f t="shared" si="7"/>
        <v>Julio</v>
      </c>
      <c r="O102" s="183" t="str">
        <f t="shared" si="7"/>
        <v>Agosto</v>
      </c>
      <c r="P102" s="183" t="str">
        <f t="shared" si="7"/>
        <v>Septiembre</v>
      </c>
      <c r="Q102" s="183" t="str">
        <f t="shared" si="7"/>
        <v>Octubre</v>
      </c>
      <c r="R102" s="183" t="str">
        <f t="shared" si="7"/>
        <v>Noviembre</v>
      </c>
      <c r="S102" s="183" t="str">
        <f t="shared" si="7"/>
        <v>Diciembre</v>
      </c>
      <c r="T102" s="502"/>
      <c r="U102" s="120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414"/>
    </row>
    <row r="103" spans="1:71" ht="17.100000000000001" customHeight="1" x14ac:dyDescent="0.25">
      <c r="A103" s="51"/>
      <c r="B103" s="469"/>
      <c r="C103" s="528"/>
      <c r="D103" s="935" t="s">
        <v>49</v>
      </c>
      <c r="E103" s="936"/>
      <c r="F103" s="941" t="s">
        <v>50</v>
      </c>
      <c r="G103" s="942"/>
      <c r="H103" s="503">
        <f t="shared" ref="H103:S103" si="8">SUM(H105:H133)</f>
        <v>0</v>
      </c>
      <c r="I103" s="504">
        <f t="shared" si="8"/>
        <v>0</v>
      </c>
      <c r="J103" s="504">
        <f t="shared" si="8"/>
        <v>0</v>
      </c>
      <c r="K103" s="504">
        <f t="shared" si="8"/>
        <v>0</v>
      </c>
      <c r="L103" s="504">
        <f t="shared" si="8"/>
        <v>0</v>
      </c>
      <c r="M103" s="504">
        <f t="shared" si="8"/>
        <v>0</v>
      </c>
      <c r="N103" s="504">
        <f t="shared" si="8"/>
        <v>0</v>
      </c>
      <c r="O103" s="504">
        <f t="shared" si="8"/>
        <v>0</v>
      </c>
      <c r="P103" s="504">
        <f t="shared" si="8"/>
        <v>0</v>
      </c>
      <c r="Q103" s="504">
        <f t="shared" si="8"/>
        <v>0</v>
      </c>
      <c r="R103" s="504">
        <f t="shared" si="8"/>
        <v>0</v>
      </c>
      <c r="S103" s="505">
        <f t="shared" si="8"/>
        <v>0</v>
      </c>
      <c r="T103" s="491"/>
      <c r="U103" s="120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414"/>
    </row>
    <row r="104" spans="1:71" ht="13.5" customHeight="1" x14ac:dyDescent="0.3">
      <c r="A104" s="51"/>
      <c r="B104" s="469"/>
      <c r="C104" s="469"/>
      <c r="D104" s="489"/>
      <c r="E104" s="200"/>
      <c r="F104" s="164"/>
      <c r="G104" s="201">
        <f>SUM(H103:S103)</f>
        <v>0</v>
      </c>
      <c r="H104" s="164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506"/>
      <c r="U104" s="120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414"/>
    </row>
    <row r="105" spans="1:71" ht="13.5" customHeight="1" x14ac:dyDescent="0.3">
      <c r="A105" s="51"/>
      <c r="B105" s="469"/>
      <c r="C105" s="469"/>
      <c r="D105" s="489"/>
      <c r="E105" s="200"/>
      <c r="F105" s="507" t="s">
        <v>61</v>
      </c>
      <c r="G105" s="508">
        <f t="shared" ref="G105:G133" si="9">SUM(H105:S105)</f>
        <v>0</v>
      </c>
      <c r="H105" s="509"/>
      <c r="I105" s="509"/>
      <c r="J105" s="509"/>
      <c r="K105" s="509"/>
      <c r="L105" s="509"/>
      <c r="M105" s="509"/>
      <c r="N105" s="509"/>
      <c r="O105" s="509"/>
      <c r="P105" s="509"/>
      <c r="Q105" s="509"/>
      <c r="R105" s="509"/>
      <c r="S105" s="509"/>
      <c r="T105" s="491"/>
      <c r="U105" s="120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414"/>
    </row>
    <row r="106" spans="1:71" ht="13.5" customHeight="1" x14ac:dyDescent="0.3">
      <c r="A106" s="51"/>
      <c r="B106" s="469"/>
      <c r="C106" s="469"/>
      <c r="D106" s="489"/>
      <c r="E106" s="200"/>
      <c r="F106" s="507" t="s">
        <v>62</v>
      </c>
      <c r="G106" s="508">
        <f t="shared" si="9"/>
        <v>0</v>
      </c>
      <c r="H106" s="509"/>
      <c r="I106" s="529"/>
      <c r="J106" s="529"/>
      <c r="K106" s="529"/>
      <c r="L106" s="529"/>
      <c r="M106" s="529"/>
      <c r="N106" s="529"/>
      <c r="O106" s="529"/>
      <c r="P106" s="529"/>
      <c r="Q106" s="529"/>
      <c r="R106" s="529"/>
      <c r="S106" s="529"/>
      <c r="T106" s="491"/>
      <c r="U106" s="120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414"/>
    </row>
    <row r="107" spans="1:71" ht="13.5" customHeight="1" thickBot="1" x14ac:dyDescent="0.35">
      <c r="A107" s="51"/>
      <c r="B107" s="469"/>
      <c r="C107" s="469"/>
      <c r="D107" s="489"/>
      <c r="E107" s="200"/>
      <c r="F107" s="507" t="s">
        <v>63</v>
      </c>
      <c r="G107" s="508">
        <f t="shared" si="9"/>
        <v>0</v>
      </c>
      <c r="H107" s="509"/>
      <c r="I107" s="529"/>
      <c r="J107" s="529"/>
      <c r="K107" s="529"/>
      <c r="L107" s="529"/>
      <c r="M107" s="529"/>
      <c r="N107" s="529"/>
      <c r="O107" s="529"/>
      <c r="P107" s="529"/>
      <c r="Q107" s="529"/>
      <c r="R107" s="529"/>
      <c r="S107" s="529"/>
      <c r="T107" s="491"/>
      <c r="U107" s="120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414"/>
    </row>
    <row r="108" spans="1:71" ht="13.5" customHeight="1" thickBot="1" x14ac:dyDescent="0.35">
      <c r="A108" s="51"/>
      <c r="B108" s="932" t="s">
        <v>310</v>
      </c>
      <c r="C108" s="933"/>
      <c r="D108" s="934"/>
      <c r="E108" s="200"/>
      <c r="F108" s="507"/>
      <c r="G108" s="508">
        <f t="shared" si="9"/>
        <v>0</v>
      </c>
      <c r="H108" s="509"/>
      <c r="I108" s="509"/>
      <c r="J108" s="509"/>
      <c r="K108" s="509"/>
      <c r="L108" s="509"/>
      <c r="M108" s="509"/>
      <c r="N108" s="509"/>
      <c r="O108" s="509"/>
      <c r="P108" s="509"/>
      <c r="Q108" s="509"/>
      <c r="R108" s="509"/>
      <c r="S108" s="509"/>
      <c r="T108" s="491"/>
      <c r="U108" s="120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414"/>
    </row>
    <row r="109" spans="1:71" ht="13.5" hidden="1" customHeight="1" x14ac:dyDescent="0.3">
      <c r="A109" s="51"/>
      <c r="B109" s="469"/>
      <c r="C109" s="469"/>
      <c r="D109" s="489"/>
      <c r="E109" s="200"/>
      <c r="F109" s="507"/>
      <c r="G109" s="508">
        <f t="shared" si="9"/>
        <v>0</v>
      </c>
      <c r="H109" s="509"/>
      <c r="I109" s="509"/>
      <c r="J109" s="509"/>
      <c r="K109" s="509"/>
      <c r="L109" s="509"/>
      <c r="M109" s="509"/>
      <c r="N109" s="509"/>
      <c r="O109" s="509"/>
      <c r="P109" s="509"/>
      <c r="Q109" s="509"/>
      <c r="R109" s="509"/>
      <c r="S109" s="509"/>
      <c r="T109" s="491"/>
      <c r="U109" s="120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414"/>
    </row>
    <row r="110" spans="1:71" ht="13.5" hidden="1" customHeight="1" x14ac:dyDescent="0.3">
      <c r="A110" s="51"/>
      <c r="B110" s="469"/>
      <c r="C110" s="469"/>
      <c r="D110" s="489"/>
      <c r="E110" s="200"/>
      <c r="F110" s="507"/>
      <c r="G110" s="508">
        <f t="shared" si="9"/>
        <v>0</v>
      </c>
      <c r="H110" s="509"/>
      <c r="I110" s="509"/>
      <c r="J110" s="509"/>
      <c r="K110" s="509"/>
      <c r="L110" s="509"/>
      <c r="M110" s="509"/>
      <c r="N110" s="509"/>
      <c r="O110" s="509"/>
      <c r="P110" s="509"/>
      <c r="Q110" s="509"/>
      <c r="R110" s="509"/>
      <c r="S110" s="509"/>
      <c r="T110" s="491"/>
      <c r="U110" s="120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414"/>
    </row>
    <row r="111" spans="1:71" ht="13.5" hidden="1" customHeight="1" x14ac:dyDescent="0.3">
      <c r="A111" s="51"/>
      <c r="B111" s="469"/>
      <c r="C111" s="469"/>
      <c r="D111" s="489"/>
      <c r="E111" s="200"/>
      <c r="F111" s="507"/>
      <c r="G111" s="508">
        <f t="shared" si="9"/>
        <v>0</v>
      </c>
      <c r="H111" s="509"/>
      <c r="I111" s="509"/>
      <c r="J111" s="509"/>
      <c r="K111" s="509"/>
      <c r="L111" s="509"/>
      <c r="M111" s="509"/>
      <c r="N111" s="509"/>
      <c r="O111" s="509"/>
      <c r="P111" s="509"/>
      <c r="Q111" s="509"/>
      <c r="R111" s="509"/>
      <c r="S111" s="509"/>
      <c r="T111" s="491"/>
      <c r="U111" s="120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414"/>
    </row>
    <row r="112" spans="1:71" ht="13.5" hidden="1" customHeight="1" x14ac:dyDescent="0.3">
      <c r="A112" s="51"/>
      <c r="B112" s="469"/>
      <c r="C112" s="469"/>
      <c r="D112" s="489"/>
      <c r="E112" s="200"/>
      <c r="F112" s="510"/>
      <c r="G112" s="508">
        <f t="shared" si="9"/>
        <v>0</v>
      </c>
      <c r="H112" s="509"/>
      <c r="I112" s="509"/>
      <c r="J112" s="509"/>
      <c r="K112" s="509"/>
      <c r="L112" s="509"/>
      <c r="M112" s="509"/>
      <c r="N112" s="509"/>
      <c r="O112" s="509"/>
      <c r="P112" s="509"/>
      <c r="Q112" s="509"/>
      <c r="R112" s="509"/>
      <c r="S112" s="509"/>
      <c r="T112" s="491"/>
      <c r="U112" s="120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414"/>
    </row>
    <row r="113" spans="1:71" ht="13.5" hidden="1" customHeight="1" x14ac:dyDescent="0.3">
      <c r="A113" s="51"/>
      <c r="B113" s="469"/>
      <c r="C113" s="469"/>
      <c r="D113" s="489"/>
      <c r="E113" s="200"/>
      <c r="F113" s="510"/>
      <c r="G113" s="508">
        <f t="shared" si="9"/>
        <v>0</v>
      </c>
      <c r="H113" s="509"/>
      <c r="I113" s="509"/>
      <c r="J113" s="509"/>
      <c r="K113" s="509"/>
      <c r="L113" s="509"/>
      <c r="M113" s="509"/>
      <c r="N113" s="509"/>
      <c r="O113" s="509"/>
      <c r="P113" s="509"/>
      <c r="Q113" s="509"/>
      <c r="R113" s="509"/>
      <c r="S113" s="509"/>
      <c r="T113" s="491"/>
      <c r="U113" s="120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414"/>
    </row>
    <row r="114" spans="1:71" ht="13.5" hidden="1" customHeight="1" x14ac:dyDescent="0.3">
      <c r="A114" s="51"/>
      <c r="B114" s="469"/>
      <c r="C114" s="469"/>
      <c r="D114" s="489"/>
      <c r="E114" s="200"/>
      <c r="F114" s="510"/>
      <c r="G114" s="508">
        <f t="shared" si="9"/>
        <v>0</v>
      </c>
      <c r="H114" s="509"/>
      <c r="I114" s="509"/>
      <c r="J114" s="509"/>
      <c r="K114" s="509"/>
      <c r="L114" s="509"/>
      <c r="M114" s="509"/>
      <c r="N114" s="509"/>
      <c r="O114" s="509"/>
      <c r="P114" s="509"/>
      <c r="Q114" s="509"/>
      <c r="R114" s="509"/>
      <c r="S114" s="509"/>
      <c r="T114" s="491"/>
      <c r="U114" s="120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414"/>
    </row>
    <row r="115" spans="1:71" ht="13.5" hidden="1" customHeight="1" x14ac:dyDescent="0.3">
      <c r="A115" s="51"/>
      <c r="B115" s="469"/>
      <c r="C115" s="469"/>
      <c r="D115" s="489"/>
      <c r="E115" s="200"/>
      <c r="F115" s="510"/>
      <c r="G115" s="508">
        <f t="shared" si="9"/>
        <v>0</v>
      </c>
      <c r="H115" s="509"/>
      <c r="I115" s="509"/>
      <c r="J115" s="509"/>
      <c r="K115" s="509"/>
      <c r="L115" s="509"/>
      <c r="M115" s="509"/>
      <c r="N115" s="509"/>
      <c r="O115" s="509"/>
      <c r="P115" s="509"/>
      <c r="Q115" s="509"/>
      <c r="R115" s="509"/>
      <c r="S115" s="509"/>
      <c r="T115" s="491"/>
      <c r="U115" s="120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414"/>
    </row>
    <row r="116" spans="1:71" ht="13.5" hidden="1" customHeight="1" x14ac:dyDescent="0.3">
      <c r="A116" s="51"/>
      <c r="B116" s="469"/>
      <c r="C116" s="469"/>
      <c r="D116" s="489"/>
      <c r="E116" s="200"/>
      <c r="F116" s="510"/>
      <c r="G116" s="508">
        <f t="shared" si="9"/>
        <v>0</v>
      </c>
      <c r="H116" s="509"/>
      <c r="I116" s="509"/>
      <c r="J116" s="509"/>
      <c r="K116" s="509"/>
      <c r="L116" s="509"/>
      <c r="M116" s="509"/>
      <c r="N116" s="509"/>
      <c r="O116" s="509"/>
      <c r="P116" s="509"/>
      <c r="Q116" s="509"/>
      <c r="R116" s="509"/>
      <c r="S116" s="509"/>
      <c r="T116" s="491"/>
      <c r="U116" s="120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414"/>
    </row>
    <row r="117" spans="1:71" ht="13.5" hidden="1" customHeight="1" x14ac:dyDescent="0.3">
      <c r="A117" s="51"/>
      <c r="B117" s="469"/>
      <c r="C117" s="469"/>
      <c r="D117" s="489"/>
      <c r="E117" s="200"/>
      <c r="F117" s="510"/>
      <c r="G117" s="508">
        <f t="shared" si="9"/>
        <v>0</v>
      </c>
      <c r="H117" s="509"/>
      <c r="I117" s="509"/>
      <c r="J117" s="509"/>
      <c r="K117" s="509"/>
      <c r="L117" s="509"/>
      <c r="M117" s="509"/>
      <c r="N117" s="509"/>
      <c r="O117" s="509"/>
      <c r="P117" s="509"/>
      <c r="Q117" s="509"/>
      <c r="R117" s="509"/>
      <c r="S117" s="509"/>
      <c r="T117" s="491"/>
      <c r="U117" s="120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414"/>
    </row>
    <row r="118" spans="1:71" ht="13.5" hidden="1" customHeight="1" x14ac:dyDescent="0.3">
      <c r="A118" s="51"/>
      <c r="B118" s="469"/>
      <c r="C118" s="469"/>
      <c r="D118" s="489"/>
      <c r="E118" s="200"/>
      <c r="F118" s="510"/>
      <c r="G118" s="508">
        <f t="shared" si="9"/>
        <v>0</v>
      </c>
      <c r="H118" s="509"/>
      <c r="I118" s="509"/>
      <c r="J118" s="509"/>
      <c r="K118" s="509"/>
      <c r="L118" s="509"/>
      <c r="M118" s="509"/>
      <c r="N118" s="509"/>
      <c r="O118" s="509"/>
      <c r="P118" s="509"/>
      <c r="Q118" s="509"/>
      <c r="R118" s="509"/>
      <c r="S118" s="509"/>
      <c r="T118" s="491"/>
      <c r="U118" s="120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414"/>
    </row>
    <row r="119" spans="1:71" ht="13.5" hidden="1" customHeight="1" x14ac:dyDescent="0.3">
      <c r="A119" s="51"/>
      <c r="B119" s="469"/>
      <c r="C119" s="469"/>
      <c r="D119" s="489"/>
      <c r="E119" s="200"/>
      <c r="F119" s="510"/>
      <c r="G119" s="508">
        <f t="shared" si="9"/>
        <v>0</v>
      </c>
      <c r="H119" s="509"/>
      <c r="I119" s="509"/>
      <c r="J119" s="509"/>
      <c r="K119" s="509"/>
      <c r="L119" s="509"/>
      <c r="M119" s="509"/>
      <c r="N119" s="509"/>
      <c r="O119" s="509"/>
      <c r="P119" s="509"/>
      <c r="Q119" s="509"/>
      <c r="R119" s="509"/>
      <c r="S119" s="509"/>
      <c r="T119" s="491"/>
      <c r="U119" s="120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414"/>
    </row>
    <row r="120" spans="1:71" ht="13.5" hidden="1" customHeight="1" x14ac:dyDescent="0.3">
      <c r="A120" s="51"/>
      <c r="B120" s="469"/>
      <c r="C120" s="469"/>
      <c r="D120" s="489"/>
      <c r="E120" s="200"/>
      <c r="F120" s="510"/>
      <c r="G120" s="508">
        <f t="shared" si="9"/>
        <v>0</v>
      </c>
      <c r="H120" s="509"/>
      <c r="I120" s="509"/>
      <c r="J120" s="509"/>
      <c r="K120" s="509"/>
      <c r="L120" s="509"/>
      <c r="M120" s="509"/>
      <c r="N120" s="509"/>
      <c r="O120" s="509"/>
      <c r="P120" s="509"/>
      <c r="Q120" s="509"/>
      <c r="R120" s="509"/>
      <c r="S120" s="509"/>
      <c r="T120" s="491"/>
      <c r="U120" s="120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414"/>
    </row>
    <row r="121" spans="1:71" ht="13.5" hidden="1" customHeight="1" x14ac:dyDescent="0.3">
      <c r="A121" s="51"/>
      <c r="B121" s="469"/>
      <c r="C121" s="469"/>
      <c r="D121" s="489"/>
      <c r="E121" s="200"/>
      <c r="F121" s="510"/>
      <c r="G121" s="508">
        <f t="shared" si="9"/>
        <v>0</v>
      </c>
      <c r="H121" s="509"/>
      <c r="I121" s="509"/>
      <c r="J121" s="509"/>
      <c r="K121" s="509"/>
      <c r="L121" s="509"/>
      <c r="M121" s="509"/>
      <c r="N121" s="509"/>
      <c r="O121" s="509"/>
      <c r="P121" s="509"/>
      <c r="Q121" s="509"/>
      <c r="R121" s="509"/>
      <c r="S121" s="509"/>
      <c r="T121" s="491"/>
      <c r="U121" s="120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414"/>
    </row>
    <row r="122" spans="1:71" ht="13.5" hidden="1" customHeight="1" x14ac:dyDescent="0.3">
      <c r="A122" s="51"/>
      <c r="B122" s="469"/>
      <c r="C122" s="469"/>
      <c r="D122" s="489"/>
      <c r="E122" s="200"/>
      <c r="F122" s="510"/>
      <c r="G122" s="508">
        <f t="shared" si="9"/>
        <v>0</v>
      </c>
      <c r="H122" s="509"/>
      <c r="I122" s="509"/>
      <c r="J122" s="509"/>
      <c r="K122" s="509"/>
      <c r="L122" s="509"/>
      <c r="M122" s="509"/>
      <c r="N122" s="509"/>
      <c r="O122" s="509"/>
      <c r="P122" s="509"/>
      <c r="Q122" s="509"/>
      <c r="R122" s="509"/>
      <c r="S122" s="509"/>
      <c r="T122" s="491"/>
      <c r="U122" s="120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414"/>
    </row>
    <row r="123" spans="1:71" ht="13.5" hidden="1" customHeight="1" x14ac:dyDescent="0.3">
      <c r="A123" s="51"/>
      <c r="B123" s="469"/>
      <c r="C123" s="469"/>
      <c r="D123" s="489"/>
      <c r="E123" s="200"/>
      <c r="F123" s="510"/>
      <c r="G123" s="508">
        <f t="shared" si="9"/>
        <v>0</v>
      </c>
      <c r="H123" s="509"/>
      <c r="I123" s="509"/>
      <c r="J123" s="509"/>
      <c r="K123" s="509"/>
      <c r="L123" s="509"/>
      <c r="M123" s="509"/>
      <c r="N123" s="509"/>
      <c r="O123" s="509"/>
      <c r="P123" s="509"/>
      <c r="Q123" s="509"/>
      <c r="R123" s="509"/>
      <c r="S123" s="509"/>
      <c r="T123" s="491"/>
      <c r="U123" s="120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414"/>
    </row>
    <row r="124" spans="1:71" ht="13.5" hidden="1" customHeight="1" x14ac:dyDescent="0.3">
      <c r="A124" s="51"/>
      <c r="B124" s="469"/>
      <c r="C124" s="469"/>
      <c r="D124" s="489"/>
      <c r="E124" s="200"/>
      <c r="F124" s="510"/>
      <c r="G124" s="508">
        <f t="shared" si="9"/>
        <v>0</v>
      </c>
      <c r="H124" s="509"/>
      <c r="I124" s="509"/>
      <c r="J124" s="509"/>
      <c r="K124" s="509"/>
      <c r="L124" s="509"/>
      <c r="M124" s="509"/>
      <c r="N124" s="509"/>
      <c r="O124" s="509"/>
      <c r="P124" s="509"/>
      <c r="Q124" s="509"/>
      <c r="R124" s="509"/>
      <c r="S124" s="509"/>
      <c r="T124" s="491"/>
      <c r="U124" s="120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414"/>
    </row>
    <row r="125" spans="1:71" ht="13.5" hidden="1" customHeight="1" x14ac:dyDescent="0.3">
      <c r="A125" s="51"/>
      <c r="B125" s="469"/>
      <c r="C125" s="469"/>
      <c r="D125" s="489"/>
      <c r="E125" s="200"/>
      <c r="F125" s="510"/>
      <c r="G125" s="508">
        <f t="shared" si="9"/>
        <v>0</v>
      </c>
      <c r="H125" s="509"/>
      <c r="I125" s="509"/>
      <c r="J125" s="509"/>
      <c r="K125" s="509"/>
      <c r="L125" s="509"/>
      <c r="M125" s="509"/>
      <c r="N125" s="509"/>
      <c r="O125" s="509"/>
      <c r="P125" s="509"/>
      <c r="Q125" s="509"/>
      <c r="R125" s="509"/>
      <c r="S125" s="509"/>
      <c r="T125" s="491"/>
      <c r="U125" s="120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414"/>
    </row>
    <row r="126" spans="1:71" ht="13.5" hidden="1" customHeight="1" x14ac:dyDescent="0.3">
      <c r="A126" s="51"/>
      <c r="B126" s="469"/>
      <c r="C126" s="469"/>
      <c r="D126" s="489"/>
      <c r="E126" s="200"/>
      <c r="F126" s="510"/>
      <c r="G126" s="508">
        <f t="shared" si="9"/>
        <v>0</v>
      </c>
      <c r="H126" s="509"/>
      <c r="I126" s="509"/>
      <c r="J126" s="509"/>
      <c r="K126" s="509"/>
      <c r="L126" s="509"/>
      <c r="M126" s="509"/>
      <c r="N126" s="509"/>
      <c r="O126" s="509"/>
      <c r="P126" s="509"/>
      <c r="Q126" s="509"/>
      <c r="R126" s="509"/>
      <c r="S126" s="509"/>
      <c r="T126" s="491"/>
      <c r="U126" s="120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414"/>
    </row>
    <row r="127" spans="1:71" ht="13.5" hidden="1" customHeight="1" x14ac:dyDescent="0.3">
      <c r="A127" s="51"/>
      <c r="B127" s="469"/>
      <c r="C127" s="469"/>
      <c r="D127" s="489"/>
      <c r="E127" s="200"/>
      <c r="F127" s="510"/>
      <c r="G127" s="508">
        <f t="shared" si="9"/>
        <v>0</v>
      </c>
      <c r="H127" s="509"/>
      <c r="I127" s="509"/>
      <c r="J127" s="509"/>
      <c r="K127" s="509"/>
      <c r="L127" s="509"/>
      <c r="M127" s="509"/>
      <c r="N127" s="509"/>
      <c r="O127" s="509"/>
      <c r="P127" s="509"/>
      <c r="Q127" s="509"/>
      <c r="R127" s="509"/>
      <c r="S127" s="509"/>
      <c r="T127" s="491"/>
      <c r="U127" s="120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414"/>
    </row>
    <row r="128" spans="1:71" ht="13.5" hidden="1" customHeight="1" x14ac:dyDescent="0.3">
      <c r="A128" s="51"/>
      <c r="B128" s="469"/>
      <c r="C128" s="469"/>
      <c r="D128" s="489"/>
      <c r="E128" s="200"/>
      <c r="F128" s="510"/>
      <c r="G128" s="508">
        <f t="shared" si="9"/>
        <v>0</v>
      </c>
      <c r="H128" s="509"/>
      <c r="I128" s="509"/>
      <c r="J128" s="509"/>
      <c r="K128" s="509"/>
      <c r="L128" s="509"/>
      <c r="M128" s="509"/>
      <c r="N128" s="509"/>
      <c r="O128" s="509"/>
      <c r="P128" s="509"/>
      <c r="Q128" s="509"/>
      <c r="R128" s="509"/>
      <c r="S128" s="509"/>
      <c r="T128" s="491"/>
      <c r="U128" s="120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414"/>
    </row>
    <row r="129" spans="1:71" ht="13.5" hidden="1" customHeight="1" x14ac:dyDescent="0.3">
      <c r="A129" s="51"/>
      <c r="B129" s="469"/>
      <c r="C129" s="469"/>
      <c r="D129" s="489"/>
      <c r="E129" s="200"/>
      <c r="F129" s="510"/>
      <c r="G129" s="508">
        <f t="shared" si="9"/>
        <v>0</v>
      </c>
      <c r="H129" s="509"/>
      <c r="I129" s="509"/>
      <c r="J129" s="509"/>
      <c r="K129" s="509"/>
      <c r="L129" s="509"/>
      <c r="M129" s="509"/>
      <c r="N129" s="509"/>
      <c r="O129" s="509"/>
      <c r="P129" s="509"/>
      <c r="Q129" s="509"/>
      <c r="R129" s="509"/>
      <c r="S129" s="509"/>
      <c r="T129" s="491"/>
      <c r="U129" s="120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414"/>
    </row>
    <row r="130" spans="1:71" ht="13.5" hidden="1" customHeight="1" x14ac:dyDescent="0.3">
      <c r="A130" s="51"/>
      <c r="B130" s="469"/>
      <c r="C130" s="469"/>
      <c r="D130" s="489"/>
      <c r="E130" s="200"/>
      <c r="F130" s="510"/>
      <c r="G130" s="508">
        <f t="shared" si="9"/>
        <v>0</v>
      </c>
      <c r="H130" s="509"/>
      <c r="I130" s="509"/>
      <c r="J130" s="509"/>
      <c r="K130" s="509"/>
      <c r="L130" s="509"/>
      <c r="M130" s="509"/>
      <c r="N130" s="509"/>
      <c r="O130" s="509"/>
      <c r="P130" s="509"/>
      <c r="Q130" s="509"/>
      <c r="R130" s="509"/>
      <c r="S130" s="509"/>
      <c r="T130" s="491"/>
      <c r="U130" s="120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414"/>
    </row>
    <row r="131" spans="1:71" ht="13.5" hidden="1" customHeight="1" x14ac:dyDescent="0.3">
      <c r="A131" s="51"/>
      <c r="B131" s="469"/>
      <c r="C131" s="469"/>
      <c r="D131" s="489"/>
      <c r="E131" s="200"/>
      <c r="F131" s="510"/>
      <c r="G131" s="508">
        <f t="shared" si="9"/>
        <v>0</v>
      </c>
      <c r="H131" s="509"/>
      <c r="I131" s="509"/>
      <c r="J131" s="509"/>
      <c r="K131" s="509"/>
      <c r="L131" s="509"/>
      <c r="M131" s="509"/>
      <c r="N131" s="509"/>
      <c r="O131" s="509"/>
      <c r="P131" s="509"/>
      <c r="Q131" s="509"/>
      <c r="R131" s="509"/>
      <c r="S131" s="509"/>
      <c r="T131" s="491"/>
      <c r="U131" s="120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414"/>
    </row>
    <row r="132" spans="1:71" ht="13.5" hidden="1" customHeight="1" x14ac:dyDescent="0.3">
      <c r="A132" s="51"/>
      <c r="B132" s="469"/>
      <c r="C132" s="469"/>
      <c r="D132" s="489"/>
      <c r="E132" s="200"/>
      <c r="F132" s="510"/>
      <c r="G132" s="508">
        <f t="shared" si="9"/>
        <v>0</v>
      </c>
      <c r="H132" s="509"/>
      <c r="I132" s="509"/>
      <c r="J132" s="509"/>
      <c r="K132" s="509"/>
      <c r="L132" s="509"/>
      <c r="M132" s="509"/>
      <c r="N132" s="509"/>
      <c r="O132" s="509"/>
      <c r="P132" s="509"/>
      <c r="Q132" s="509"/>
      <c r="R132" s="509"/>
      <c r="S132" s="509"/>
      <c r="T132" s="491"/>
      <c r="U132" s="120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414"/>
    </row>
    <row r="133" spans="1:71" ht="13.5" hidden="1" customHeight="1" x14ac:dyDescent="0.3">
      <c r="A133" s="51"/>
      <c r="B133" s="469"/>
      <c r="C133" s="469"/>
      <c r="D133" s="489"/>
      <c r="E133" s="200"/>
      <c r="F133" s="510"/>
      <c r="G133" s="508">
        <f t="shared" si="9"/>
        <v>0</v>
      </c>
      <c r="H133" s="509"/>
      <c r="I133" s="509"/>
      <c r="J133" s="509"/>
      <c r="K133" s="509"/>
      <c r="L133" s="509"/>
      <c r="M133" s="509"/>
      <c r="N133" s="509"/>
      <c r="O133" s="509"/>
      <c r="P133" s="509"/>
      <c r="Q133" s="509"/>
      <c r="R133" s="509"/>
      <c r="S133" s="509"/>
      <c r="T133" s="491"/>
      <c r="U133" s="120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414"/>
    </row>
    <row r="134" spans="1:71" ht="13.5" customHeight="1" x14ac:dyDescent="0.25">
      <c r="A134" s="51"/>
      <c r="B134" s="469"/>
      <c r="C134" s="469"/>
      <c r="D134" s="489"/>
      <c r="E134" s="200"/>
      <c r="F134" s="511"/>
      <c r="G134" s="200"/>
      <c r="H134" s="164"/>
      <c r="I134" s="513"/>
      <c r="J134" s="514"/>
      <c r="K134" s="515"/>
      <c r="L134" s="515"/>
      <c r="M134" s="515"/>
      <c r="N134" s="515"/>
      <c r="O134" s="516"/>
      <c r="P134" s="516"/>
      <c r="Q134" s="515"/>
      <c r="R134" s="515"/>
      <c r="S134" s="515"/>
      <c r="T134" s="517"/>
      <c r="U134" s="120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414"/>
    </row>
    <row r="135" spans="1:71" ht="13.5" customHeight="1" x14ac:dyDescent="0.25">
      <c r="A135" s="51"/>
      <c r="B135" s="469"/>
      <c r="C135" s="469"/>
      <c r="D135" s="489"/>
      <c r="E135" s="200"/>
      <c r="F135" s="200"/>
      <c r="G135" s="200"/>
      <c r="H135" s="183" t="str">
        <f t="shared" ref="H135:S135" si="10">H102</f>
        <v>Enero</v>
      </c>
      <c r="I135" s="183" t="str">
        <f t="shared" si="10"/>
        <v>Febrero</v>
      </c>
      <c r="J135" s="183" t="str">
        <f t="shared" si="10"/>
        <v>Marzo</v>
      </c>
      <c r="K135" s="183" t="str">
        <f t="shared" si="10"/>
        <v>Abril</v>
      </c>
      <c r="L135" s="183" t="str">
        <f t="shared" si="10"/>
        <v>Mayo</v>
      </c>
      <c r="M135" s="183" t="str">
        <f t="shared" si="10"/>
        <v>Junio</v>
      </c>
      <c r="N135" s="183" t="str">
        <f t="shared" si="10"/>
        <v>Julio</v>
      </c>
      <c r="O135" s="183" t="str">
        <f t="shared" si="10"/>
        <v>Agosto</v>
      </c>
      <c r="P135" s="183" t="str">
        <f t="shared" si="10"/>
        <v>Septiembre</v>
      </c>
      <c r="Q135" s="183" t="str">
        <f t="shared" si="10"/>
        <v>Octubre</v>
      </c>
      <c r="R135" s="183" t="str">
        <f t="shared" si="10"/>
        <v>Noviembre</v>
      </c>
      <c r="S135" s="183" t="str">
        <f t="shared" si="10"/>
        <v>Diciembre</v>
      </c>
      <c r="T135" s="502"/>
      <c r="U135" s="120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414"/>
    </row>
    <row r="136" spans="1:71" ht="17.100000000000001" customHeight="1" x14ac:dyDescent="0.25">
      <c r="A136" s="51"/>
      <c r="B136" s="469"/>
      <c r="C136" s="469"/>
      <c r="D136" s="935" t="s">
        <v>250</v>
      </c>
      <c r="E136" s="936"/>
      <c r="F136" s="941" t="s">
        <v>286</v>
      </c>
      <c r="G136" s="942"/>
      <c r="H136" s="503">
        <f t="shared" ref="H136:S136" si="11">SUM(H138:H166)</f>
        <v>0</v>
      </c>
      <c r="I136" s="504">
        <f t="shared" si="11"/>
        <v>0</v>
      </c>
      <c r="J136" s="504">
        <f t="shared" si="11"/>
        <v>0</v>
      </c>
      <c r="K136" s="504">
        <f t="shared" si="11"/>
        <v>0</v>
      </c>
      <c r="L136" s="504">
        <f t="shared" si="11"/>
        <v>0</v>
      </c>
      <c r="M136" s="504">
        <f t="shared" si="11"/>
        <v>0</v>
      </c>
      <c r="N136" s="504">
        <f t="shared" si="11"/>
        <v>0</v>
      </c>
      <c r="O136" s="504">
        <f t="shared" si="11"/>
        <v>0</v>
      </c>
      <c r="P136" s="504">
        <f t="shared" si="11"/>
        <v>0</v>
      </c>
      <c r="Q136" s="504">
        <f t="shared" si="11"/>
        <v>0</v>
      </c>
      <c r="R136" s="504">
        <f t="shared" si="11"/>
        <v>0</v>
      </c>
      <c r="S136" s="505">
        <f t="shared" si="11"/>
        <v>0</v>
      </c>
      <c r="T136" s="491"/>
      <c r="U136" s="120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414"/>
    </row>
    <row r="137" spans="1:71" ht="13.5" customHeight="1" x14ac:dyDescent="0.3">
      <c r="A137" s="51"/>
      <c r="B137" s="469"/>
      <c r="C137" s="469"/>
      <c r="D137" s="489"/>
      <c r="E137" s="200"/>
      <c r="F137" s="164"/>
      <c r="G137" s="201">
        <f>SUM(H136:S136)</f>
        <v>0</v>
      </c>
      <c r="H137" s="164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506"/>
      <c r="U137" s="120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414"/>
    </row>
    <row r="138" spans="1:71" ht="13.5" customHeight="1" x14ac:dyDescent="0.3">
      <c r="A138" s="51"/>
      <c r="B138" s="469"/>
      <c r="C138" s="469"/>
      <c r="D138" s="489"/>
      <c r="E138" s="200"/>
      <c r="F138" s="507" t="s">
        <v>1</v>
      </c>
      <c r="G138" s="508">
        <f t="shared" ref="G138:G166" si="12">SUM(H138:S138)</f>
        <v>0</v>
      </c>
      <c r="H138" s="509"/>
      <c r="I138" s="509"/>
      <c r="J138" s="509"/>
      <c r="K138" s="509"/>
      <c r="L138" s="509"/>
      <c r="M138" s="509"/>
      <c r="N138" s="509"/>
      <c r="O138" s="509"/>
      <c r="P138" s="509"/>
      <c r="Q138" s="509"/>
      <c r="R138" s="509"/>
      <c r="S138" s="509"/>
      <c r="T138" s="491"/>
      <c r="U138" s="120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414"/>
    </row>
    <row r="139" spans="1:71" ht="13.5" customHeight="1" x14ac:dyDescent="0.3">
      <c r="A139" s="51"/>
      <c r="B139" s="469"/>
      <c r="C139" s="469"/>
      <c r="D139" s="489"/>
      <c r="E139" s="200"/>
      <c r="F139" s="507" t="s">
        <v>2</v>
      </c>
      <c r="G139" s="508">
        <f t="shared" si="12"/>
        <v>0</v>
      </c>
      <c r="H139" s="509"/>
      <c r="I139" s="529"/>
      <c r="J139" s="529"/>
      <c r="K139" s="529"/>
      <c r="L139" s="529"/>
      <c r="M139" s="529"/>
      <c r="N139" s="529"/>
      <c r="O139" s="529"/>
      <c r="P139" s="529"/>
      <c r="Q139" s="529"/>
      <c r="R139" s="529"/>
      <c r="S139" s="529"/>
      <c r="T139" s="491"/>
      <c r="U139" s="120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414"/>
    </row>
    <row r="140" spans="1:71" ht="13.5" customHeight="1" thickBot="1" x14ac:dyDescent="0.35">
      <c r="A140" s="51"/>
      <c r="B140" s="469"/>
      <c r="C140" s="469"/>
      <c r="D140" s="489"/>
      <c r="E140" s="200"/>
      <c r="F140" s="507" t="s">
        <v>3</v>
      </c>
      <c r="G140" s="508">
        <f t="shared" si="12"/>
        <v>0</v>
      </c>
      <c r="H140" s="509"/>
      <c r="I140" s="529"/>
      <c r="J140" s="529"/>
      <c r="K140" s="529"/>
      <c r="L140" s="529"/>
      <c r="M140" s="529"/>
      <c r="N140" s="529"/>
      <c r="O140" s="529"/>
      <c r="P140" s="529"/>
      <c r="Q140" s="529"/>
      <c r="R140" s="529"/>
      <c r="S140" s="529"/>
      <c r="T140" s="491"/>
      <c r="U140" s="120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414"/>
    </row>
    <row r="141" spans="1:71" ht="13.5" customHeight="1" thickBot="1" x14ac:dyDescent="0.35">
      <c r="A141" s="51"/>
      <c r="B141" s="932" t="s">
        <v>310</v>
      </c>
      <c r="C141" s="933"/>
      <c r="D141" s="934"/>
      <c r="E141" s="200"/>
      <c r="F141" s="507"/>
      <c r="G141" s="508">
        <f t="shared" si="12"/>
        <v>0</v>
      </c>
      <c r="H141" s="509"/>
      <c r="I141" s="509"/>
      <c r="J141" s="509"/>
      <c r="K141" s="509"/>
      <c r="L141" s="509"/>
      <c r="M141" s="509"/>
      <c r="N141" s="509"/>
      <c r="O141" s="509"/>
      <c r="P141" s="509"/>
      <c r="Q141" s="509"/>
      <c r="R141" s="509"/>
      <c r="S141" s="509"/>
      <c r="T141" s="491"/>
      <c r="U141" s="120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414"/>
    </row>
    <row r="142" spans="1:71" ht="13.5" hidden="1" customHeight="1" x14ac:dyDescent="0.3">
      <c r="A142" s="51"/>
      <c r="B142" s="469"/>
      <c r="C142" s="469"/>
      <c r="D142" s="489"/>
      <c r="E142" s="200"/>
      <c r="F142" s="507"/>
      <c r="G142" s="508">
        <f t="shared" si="12"/>
        <v>0</v>
      </c>
      <c r="H142" s="509"/>
      <c r="I142" s="509"/>
      <c r="J142" s="509"/>
      <c r="K142" s="509"/>
      <c r="L142" s="509"/>
      <c r="M142" s="509"/>
      <c r="N142" s="509"/>
      <c r="O142" s="509"/>
      <c r="P142" s="509"/>
      <c r="Q142" s="509"/>
      <c r="R142" s="509"/>
      <c r="S142" s="509"/>
      <c r="T142" s="491"/>
      <c r="U142" s="120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414"/>
    </row>
    <row r="143" spans="1:71" ht="13.5" hidden="1" customHeight="1" x14ac:dyDescent="0.3">
      <c r="A143" s="51"/>
      <c r="B143" s="469"/>
      <c r="C143" s="469"/>
      <c r="D143" s="489"/>
      <c r="E143" s="200"/>
      <c r="F143" s="507"/>
      <c r="G143" s="508">
        <f t="shared" si="12"/>
        <v>0</v>
      </c>
      <c r="H143" s="509"/>
      <c r="I143" s="509"/>
      <c r="J143" s="509"/>
      <c r="K143" s="509"/>
      <c r="L143" s="509"/>
      <c r="M143" s="509"/>
      <c r="N143" s="509"/>
      <c r="O143" s="509"/>
      <c r="P143" s="509"/>
      <c r="Q143" s="509"/>
      <c r="R143" s="509"/>
      <c r="S143" s="509"/>
      <c r="T143" s="491"/>
      <c r="U143" s="120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414"/>
    </row>
    <row r="144" spans="1:71" ht="13.5" hidden="1" customHeight="1" x14ac:dyDescent="0.3">
      <c r="A144" s="51"/>
      <c r="B144" s="469"/>
      <c r="C144" s="469"/>
      <c r="D144" s="489"/>
      <c r="E144" s="200"/>
      <c r="F144" s="507"/>
      <c r="G144" s="508">
        <f t="shared" si="12"/>
        <v>0</v>
      </c>
      <c r="H144" s="509"/>
      <c r="I144" s="509"/>
      <c r="J144" s="509"/>
      <c r="K144" s="509"/>
      <c r="L144" s="509"/>
      <c r="M144" s="509"/>
      <c r="N144" s="509"/>
      <c r="O144" s="509"/>
      <c r="P144" s="509"/>
      <c r="Q144" s="509"/>
      <c r="R144" s="509"/>
      <c r="S144" s="509"/>
      <c r="T144" s="491"/>
      <c r="U144" s="120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414"/>
    </row>
    <row r="145" spans="1:71" ht="13.5" hidden="1" customHeight="1" x14ac:dyDescent="0.3">
      <c r="A145" s="51"/>
      <c r="B145" s="469"/>
      <c r="C145" s="469"/>
      <c r="D145" s="489"/>
      <c r="E145" s="200"/>
      <c r="F145" s="510"/>
      <c r="G145" s="508">
        <f t="shared" si="12"/>
        <v>0</v>
      </c>
      <c r="H145" s="509"/>
      <c r="I145" s="509"/>
      <c r="J145" s="509"/>
      <c r="K145" s="509"/>
      <c r="L145" s="509"/>
      <c r="M145" s="509"/>
      <c r="N145" s="509"/>
      <c r="O145" s="509"/>
      <c r="P145" s="509"/>
      <c r="Q145" s="509"/>
      <c r="R145" s="509"/>
      <c r="S145" s="509"/>
      <c r="T145" s="491"/>
      <c r="U145" s="120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414"/>
    </row>
    <row r="146" spans="1:71" ht="13.5" hidden="1" customHeight="1" x14ac:dyDescent="0.3">
      <c r="A146" s="51"/>
      <c r="B146" s="469"/>
      <c r="C146" s="469"/>
      <c r="D146" s="489"/>
      <c r="E146" s="200"/>
      <c r="F146" s="510"/>
      <c r="G146" s="508">
        <f t="shared" si="12"/>
        <v>0</v>
      </c>
      <c r="H146" s="509"/>
      <c r="I146" s="509"/>
      <c r="J146" s="509"/>
      <c r="K146" s="509"/>
      <c r="L146" s="509"/>
      <c r="M146" s="509"/>
      <c r="N146" s="509"/>
      <c r="O146" s="509"/>
      <c r="P146" s="509"/>
      <c r="Q146" s="509"/>
      <c r="R146" s="509"/>
      <c r="S146" s="509"/>
      <c r="T146" s="491"/>
      <c r="U146" s="120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414"/>
    </row>
    <row r="147" spans="1:71" ht="13.5" hidden="1" customHeight="1" x14ac:dyDescent="0.3">
      <c r="A147" s="51"/>
      <c r="B147" s="469"/>
      <c r="C147" s="469"/>
      <c r="D147" s="489"/>
      <c r="E147" s="200"/>
      <c r="F147" s="510"/>
      <c r="G147" s="508">
        <f t="shared" si="12"/>
        <v>0</v>
      </c>
      <c r="H147" s="509"/>
      <c r="I147" s="509"/>
      <c r="J147" s="509"/>
      <c r="K147" s="509"/>
      <c r="L147" s="509"/>
      <c r="M147" s="509"/>
      <c r="N147" s="509"/>
      <c r="O147" s="509"/>
      <c r="P147" s="509"/>
      <c r="Q147" s="509"/>
      <c r="R147" s="509"/>
      <c r="S147" s="509"/>
      <c r="T147" s="491"/>
      <c r="U147" s="120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414"/>
    </row>
    <row r="148" spans="1:71" ht="13.5" hidden="1" customHeight="1" x14ac:dyDescent="0.3">
      <c r="A148" s="51"/>
      <c r="B148" s="469"/>
      <c r="C148" s="469"/>
      <c r="D148" s="489"/>
      <c r="E148" s="200"/>
      <c r="F148" s="510"/>
      <c r="G148" s="508">
        <f t="shared" si="12"/>
        <v>0</v>
      </c>
      <c r="H148" s="509"/>
      <c r="I148" s="509"/>
      <c r="J148" s="509"/>
      <c r="K148" s="509"/>
      <c r="L148" s="509"/>
      <c r="M148" s="509"/>
      <c r="N148" s="509"/>
      <c r="O148" s="509"/>
      <c r="P148" s="509"/>
      <c r="Q148" s="509"/>
      <c r="R148" s="509"/>
      <c r="S148" s="509"/>
      <c r="T148" s="491"/>
      <c r="U148" s="120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414"/>
    </row>
    <row r="149" spans="1:71" ht="13.5" hidden="1" customHeight="1" x14ac:dyDescent="0.3">
      <c r="A149" s="51"/>
      <c r="B149" s="469"/>
      <c r="C149" s="469"/>
      <c r="D149" s="489"/>
      <c r="E149" s="200"/>
      <c r="F149" s="510"/>
      <c r="G149" s="508">
        <f t="shared" si="12"/>
        <v>0</v>
      </c>
      <c r="H149" s="509"/>
      <c r="I149" s="509"/>
      <c r="J149" s="509"/>
      <c r="K149" s="509"/>
      <c r="L149" s="509"/>
      <c r="M149" s="509"/>
      <c r="N149" s="509"/>
      <c r="O149" s="509"/>
      <c r="P149" s="509"/>
      <c r="Q149" s="509"/>
      <c r="R149" s="509"/>
      <c r="S149" s="509"/>
      <c r="T149" s="491"/>
      <c r="U149" s="120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414"/>
    </row>
    <row r="150" spans="1:71" ht="13.5" hidden="1" customHeight="1" x14ac:dyDescent="0.3">
      <c r="A150" s="51"/>
      <c r="B150" s="469"/>
      <c r="C150" s="469"/>
      <c r="D150" s="489"/>
      <c r="E150" s="200"/>
      <c r="F150" s="510"/>
      <c r="G150" s="508">
        <f t="shared" si="12"/>
        <v>0</v>
      </c>
      <c r="H150" s="509"/>
      <c r="I150" s="509"/>
      <c r="J150" s="509"/>
      <c r="K150" s="509"/>
      <c r="L150" s="509"/>
      <c r="M150" s="509"/>
      <c r="N150" s="509"/>
      <c r="O150" s="509"/>
      <c r="P150" s="509"/>
      <c r="Q150" s="509"/>
      <c r="R150" s="509"/>
      <c r="S150" s="509"/>
      <c r="T150" s="491"/>
      <c r="U150" s="120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414"/>
    </row>
    <row r="151" spans="1:71" ht="13.5" hidden="1" customHeight="1" x14ac:dyDescent="0.3">
      <c r="A151" s="51"/>
      <c r="B151" s="469"/>
      <c r="C151" s="469"/>
      <c r="D151" s="489"/>
      <c r="E151" s="200"/>
      <c r="F151" s="510"/>
      <c r="G151" s="508">
        <f t="shared" si="12"/>
        <v>0</v>
      </c>
      <c r="H151" s="509"/>
      <c r="I151" s="509"/>
      <c r="J151" s="509"/>
      <c r="K151" s="509"/>
      <c r="L151" s="509"/>
      <c r="M151" s="509"/>
      <c r="N151" s="509"/>
      <c r="O151" s="509"/>
      <c r="P151" s="509"/>
      <c r="Q151" s="509"/>
      <c r="R151" s="509"/>
      <c r="S151" s="509"/>
      <c r="T151" s="491"/>
      <c r="U151" s="120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414"/>
    </row>
    <row r="152" spans="1:71" ht="13.5" hidden="1" customHeight="1" x14ac:dyDescent="0.3">
      <c r="A152" s="51"/>
      <c r="B152" s="469"/>
      <c r="C152" s="469"/>
      <c r="D152" s="489"/>
      <c r="E152" s="200"/>
      <c r="F152" s="510"/>
      <c r="G152" s="508">
        <f t="shared" si="12"/>
        <v>0</v>
      </c>
      <c r="H152" s="509"/>
      <c r="I152" s="509"/>
      <c r="J152" s="509"/>
      <c r="K152" s="509"/>
      <c r="L152" s="509"/>
      <c r="M152" s="509"/>
      <c r="N152" s="509"/>
      <c r="O152" s="509"/>
      <c r="P152" s="509"/>
      <c r="Q152" s="509"/>
      <c r="R152" s="509"/>
      <c r="S152" s="509"/>
      <c r="T152" s="491"/>
      <c r="U152" s="120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414"/>
    </row>
    <row r="153" spans="1:71" ht="13.5" hidden="1" customHeight="1" x14ac:dyDescent="0.3">
      <c r="A153" s="51"/>
      <c r="B153" s="469"/>
      <c r="C153" s="469"/>
      <c r="D153" s="489"/>
      <c r="E153" s="200"/>
      <c r="F153" s="510"/>
      <c r="G153" s="508">
        <f t="shared" si="12"/>
        <v>0</v>
      </c>
      <c r="H153" s="509"/>
      <c r="I153" s="509"/>
      <c r="J153" s="509"/>
      <c r="K153" s="509"/>
      <c r="L153" s="509"/>
      <c r="M153" s="509"/>
      <c r="N153" s="509"/>
      <c r="O153" s="509"/>
      <c r="P153" s="509"/>
      <c r="Q153" s="509"/>
      <c r="R153" s="509"/>
      <c r="S153" s="509"/>
      <c r="T153" s="491"/>
      <c r="U153" s="120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414"/>
    </row>
    <row r="154" spans="1:71" ht="13.5" hidden="1" customHeight="1" x14ac:dyDescent="0.3">
      <c r="A154" s="51"/>
      <c r="B154" s="469"/>
      <c r="C154" s="469"/>
      <c r="D154" s="489"/>
      <c r="E154" s="200"/>
      <c r="F154" s="510"/>
      <c r="G154" s="508">
        <f t="shared" si="12"/>
        <v>0</v>
      </c>
      <c r="H154" s="509"/>
      <c r="I154" s="509"/>
      <c r="J154" s="509"/>
      <c r="K154" s="509"/>
      <c r="L154" s="509"/>
      <c r="M154" s="509"/>
      <c r="N154" s="509"/>
      <c r="O154" s="509"/>
      <c r="P154" s="509"/>
      <c r="Q154" s="509"/>
      <c r="R154" s="509"/>
      <c r="S154" s="509"/>
      <c r="T154" s="491"/>
      <c r="U154" s="120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414"/>
    </row>
    <row r="155" spans="1:71" ht="13.5" hidden="1" customHeight="1" x14ac:dyDescent="0.3">
      <c r="A155" s="51"/>
      <c r="B155" s="469"/>
      <c r="C155" s="469"/>
      <c r="D155" s="489"/>
      <c r="E155" s="200"/>
      <c r="F155" s="510"/>
      <c r="G155" s="508">
        <f t="shared" si="12"/>
        <v>0</v>
      </c>
      <c r="H155" s="509"/>
      <c r="I155" s="509"/>
      <c r="J155" s="509"/>
      <c r="K155" s="509"/>
      <c r="L155" s="509"/>
      <c r="M155" s="509"/>
      <c r="N155" s="509"/>
      <c r="O155" s="509"/>
      <c r="P155" s="509"/>
      <c r="Q155" s="509"/>
      <c r="R155" s="509"/>
      <c r="S155" s="509"/>
      <c r="T155" s="491"/>
      <c r="U155" s="120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414"/>
    </row>
    <row r="156" spans="1:71" ht="13.5" hidden="1" customHeight="1" x14ac:dyDescent="0.3">
      <c r="A156" s="51"/>
      <c r="B156" s="469"/>
      <c r="C156" s="469"/>
      <c r="D156" s="489"/>
      <c r="E156" s="200"/>
      <c r="F156" s="510"/>
      <c r="G156" s="508">
        <f t="shared" si="12"/>
        <v>0</v>
      </c>
      <c r="H156" s="509"/>
      <c r="I156" s="509"/>
      <c r="J156" s="509"/>
      <c r="K156" s="509"/>
      <c r="L156" s="509"/>
      <c r="M156" s="509"/>
      <c r="N156" s="509"/>
      <c r="O156" s="509"/>
      <c r="P156" s="509"/>
      <c r="Q156" s="509"/>
      <c r="R156" s="509"/>
      <c r="S156" s="509"/>
      <c r="T156" s="491"/>
      <c r="U156" s="120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414"/>
    </row>
    <row r="157" spans="1:71" ht="13.5" hidden="1" customHeight="1" x14ac:dyDescent="0.3">
      <c r="A157" s="51"/>
      <c r="B157" s="469"/>
      <c r="C157" s="469"/>
      <c r="D157" s="489"/>
      <c r="E157" s="200"/>
      <c r="F157" s="510"/>
      <c r="G157" s="508">
        <f t="shared" si="12"/>
        <v>0</v>
      </c>
      <c r="H157" s="509"/>
      <c r="I157" s="509"/>
      <c r="J157" s="509"/>
      <c r="K157" s="509"/>
      <c r="L157" s="509"/>
      <c r="M157" s="509"/>
      <c r="N157" s="509"/>
      <c r="O157" s="509"/>
      <c r="P157" s="509"/>
      <c r="Q157" s="509"/>
      <c r="R157" s="509"/>
      <c r="S157" s="509"/>
      <c r="T157" s="491"/>
      <c r="U157" s="120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414"/>
    </row>
    <row r="158" spans="1:71" ht="13.5" hidden="1" customHeight="1" x14ac:dyDescent="0.3">
      <c r="A158" s="51"/>
      <c r="B158" s="469"/>
      <c r="C158" s="469"/>
      <c r="D158" s="489"/>
      <c r="E158" s="200"/>
      <c r="F158" s="510"/>
      <c r="G158" s="508">
        <f t="shared" si="12"/>
        <v>0</v>
      </c>
      <c r="H158" s="509"/>
      <c r="I158" s="509"/>
      <c r="J158" s="509"/>
      <c r="K158" s="509"/>
      <c r="L158" s="509"/>
      <c r="M158" s="509"/>
      <c r="N158" s="509"/>
      <c r="O158" s="509"/>
      <c r="P158" s="509"/>
      <c r="Q158" s="509"/>
      <c r="R158" s="509"/>
      <c r="S158" s="509"/>
      <c r="T158" s="491"/>
      <c r="U158" s="120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414"/>
    </row>
    <row r="159" spans="1:71" ht="13.5" hidden="1" customHeight="1" x14ac:dyDescent="0.3">
      <c r="A159" s="51"/>
      <c r="B159" s="469"/>
      <c r="C159" s="469"/>
      <c r="D159" s="489"/>
      <c r="E159" s="200"/>
      <c r="F159" s="510"/>
      <c r="G159" s="508">
        <f t="shared" si="12"/>
        <v>0</v>
      </c>
      <c r="H159" s="509"/>
      <c r="I159" s="509"/>
      <c r="J159" s="509"/>
      <c r="K159" s="509"/>
      <c r="L159" s="509"/>
      <c r="M159" s="509"/>
      <c r="N159" s="509"/>
      <c r="O159" s="509"/>
      <c r="P159" s="509"/>
      <c r="Q159" s="509"/>
      <c r="R159" s="509"/>
      <c r="S159" s="509"/>
      <c r="T159" s="491"/>
      <c r="U159" s="120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414"/>
    </row>
    <row r="160" spans="1:71" ht="13.5" hidden="1" customHeight="1" x14ac:dyDescent="0.3">
      <c r="A160" s="51"/>
      <c r="B160" s="469"/>
      <c r="C160" s="469"/>
      <c r="D160" s="489"/>
      <c r="E160" s="200"/>
      <c r="F160" s="510"/>
      <c r="G160" s="508">
        <f t="shared" si="12"/>
        <v>0</v>
      </c>
      <c r="H160" s="509"/>
      <c r="I160" s="509"/>
      <c r="J160" s="509"/>
      <c r="K160" s="509"/>
      <c r="L160" s="509"/>
      <c r="M160" s="509"/>
      <c r="N160" s="509"/>
      <c r="O160" s="509"/>
      <c r="P160" s="509"/>
      <c r="Q160" s="509"/>
      <c r="R160" s="509"/>
      <c r="S160" s="509"/>
      <c r="T160" s="491"/>
      <c r="U160" s="120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414"/>
    </row>
    <row r="161" spans="1:71" ht="13.5" hidden="1" customHeight="1" x14ac:dyDescent="0.3">
      <c r="A161" s="51"/>
      <c r="B161" s="469"/>
      <c r="C161" s="469"/>
      <c r="D161" s="489"/>
      <c r="E161" s="200"/>
      <c r="F161" s="510"/>
      <c r="G161" s="508">
        <f t="shared" si="12"/>
        <v>0</v>
      </c>
      <c r="H161" s="509"/>
      <c r="I161" s="509"/>
      <c r="J161" s="509"/>
      <c r="K161" s="509"/>
      <c r="L161" s="509"/>
      <c r="M161" s="509"/>
      <c r="N161" s="509"/>
      <c r="O161" s="509"/>
      <c r="P161" s="509"/>
      <c r="Q161" s="509"/>
      <c r="R161" s="509"/>
      <c r="S161" s="509"/>
      <c r="T161" s="491"/>
      <c r="U161" s="120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414"/>
    </row>
    <row r="162" spans="1:71" ht="13.5" hidden="1" customHeight="1" x14ac:dyDescent="0.3">
      <c r="A162" s="51"/>
      <c r="B162" s="469"/>
      <c r="C162" s="469"/>
      <c r="D162" s="489"/>
      <c r="E162" s="200"/>
      <c r="F162" s="510"/>
      <c r="G162" s="508">
        <f t="shared" si="12"/>
        <v>0</v>
      </c>
      <c r="H162" s="509"/>
      <c r="I162" s="509"/>
      <c r="J162" s="509"/>
      <c r="K162" s="509"/>
      <c r="L162" s="509"/>
      <c r="M162" s="509"/>
      <c r="N162" s="509"/>
      <c r="O162" s="509"/>
      <c r="P162" s="509"/>
      <c r="Q162" s="509"/>
      <c r="R162" s="509"/>
      <c r="S162" s="509"/>
      <c r="T162" s="491"/>
      <c r="U162" s="120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414"/>
    </row>
    <row r="163" spans="1:71" ht="13.5" hidden="1" customHeight="1" x14ac:dyDescent="0.3">
      <c r="A163" s="51"/>
      <c r="B163" s="469"/>
      <c r="C163" s="469"/>
      <c r="D163" s="489"/>
      <c r="E163" s="200"/>
      <c r="F163" s="510"/>
      <c r="G163" s="508">
        <f t="shared" si="12"/>
        <v>0</v>
      </c>
      <c r="H163" s="509"/>
      <c r="I163" s="509"/>
      <c r="J163" s="509"/>
      <c r="K163" s="509"/>
      <c r="L163" s="509"/>
      <c r="M163" s="509"/>
      <c r="N163" s="509"/>
      <c r="O163" s="509"/>
      <c r="P163" s="509"/>
      <c r="Q163" s="509"/>
      <c r="R163" s="509"/>
      <c r="S163" s="509"/>
      <c r="T163" s="491"/>
      <c r="U163" s="120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414"/>
    </row>
    <row r="164" spans="1:71" ht="13.5" hidden="1" customHeight="1" x14ac:dyDescent="0.3">
      <c r="A164" s="51"/>
      <c r="B164" s="469"/>
      <c r="C164" s="469"/>
      <c r="D164" s="489"/>
      <c r="E164" s="200"/>
      <c r="F164" s="510"/>
      <c r="G164" s="508">
        <f t="shared" si="12"/>
        <v>0</v>
      </c>
      <c r="H164" s="509"/>
      <c r="I164" s="509"/>
      <c r="J164" s="509"/>
      <c r="K164" s="509"/>
      <c r="L164" s="509"/>
      <c r="M164" s="509"/>
      <c r="N164" s="509"/>
      <c r="O164" s="509"/>
      <c r="P164" s="509"/>
      <c r="Q164" s="509"/>
      <c r="R164" s="509"/>
      <c r="S164" s="509"/>
      <c r="T164" s="491"/>
      <c r="U164" s="120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414"/>
    </row>
    <row r="165" spans="1:71" ht="13.5" hidden="1" customHeight="1" x14ac:dyDescent="0.3">
      <c r="A165" s="51"/>
      <c r="B165" s="469"/>
      <c r="C165" s="469"/>
      <c r="D165" s="489"/>
      <c r="E165" s="200"/>
      <c r="F165" s="510"/>
      <c r="G165" s="508">
        <f t="shared" si="12"/>
        <v>0</v>
      </c>
      <c r="H165" s="509"/>
      <c r="I165" s="509"/>
      <c r="J165" s="509"/>
      <c r="K165" s="509"/>
      <c r="L165" s="509"/>
      <c r="M165" s="509"/>
      <c r="N165" s="509"/>
      <c r="O165" s="509"/>
      <c r="P165" s="509"/>
      <c r="Q165" s="509"/>
      <c r="R165" s="509"/>
      <c r="S165" s="509"/>
      <c r="T165" s="491"/>
      <c r="U165" s="120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414"/>
    </row>
    <row r="166" spans="1:71" ht="13.5" hidden="1" customHeight="1" x14ac:dyDescent="0.3">
      <c r="A166" s="51"/>
      <c r="B166" s="469"/>
      <c r="C166" s="469"/>
      <c r="D166" s="489"/>
      <c r="E166" s="200"/>
      <c r="F166" s="510"/>
      <c r="G166" s="508">
        <f t="shared" si="12"/>
        <v>0</v>
      </c>
      <c r="H166" s="509"/>
      <c r="I166" s="509"/>
      <c r="J166" s="509"/>
      <c r="K166" s="509"/>
      <c r="L166" s="509"/>
      <c r="M166" s="509"/>
      <c r="N166" s="509"/>
      <c r="O166" s="509"/>
      <c r="P166" s="509"/>
      <c r="Q166" s="509"/>
      <c r="R166" s="509"/>
      <c r="S166" s="509"/>
      <c r="T166" s="491"/>
      <c r="U166" s="120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414"/>
    </row>
    <row r="167" spans="1:71" ht="13.5" customHeight="1" x14ac:dyDescent="0.25">
      <c r="A167" s="51"/>
      <c r="B167" s="469"/>
      <c r="C167" s="469"/>
      <c r="D167" s="489"/>
      <c r="E167" s="200"/>
      <c r="F167" s="511"/>
      <c r="G167" s="512"/>
      <c r="H167" s="164"/>
      <c r="I167" s="513"/>
      <c r="J167" s="514"/>
      <c r="K167" s="515"/>
      <c r="L167" s="515"/>
      <c r="M167" s="515"/>
      <c r="N167" s="515"/>
      <c r="O167" s="516"/>
      <c r="P167" s="516"/>
      <c r="Q167" s="515"/>
      <c r="R167" s="515"/>
      <c r="S167" s="515"/>
      <c r="T167" s="517"/>
      <c r="U167" s="120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414"/>
    </row>
    <row r="168" spans="1:71" ht="13.5" customHeight="1" x14ac:dyDescent="0.25">
      <c r="A168" s="51"/>
      <c r="B168" s="469"/>
      <c r="C168" s="469"/>
      <c r="D168" s="489"/>
      <c r="E168" s="200"/>
      <c r="F168" s="518"/>
      <c r="G168" s="200"/>
      <c r="H168" s="183" t="str">
        <f t="shared" ref="H168:S168" si="13">H69</f>
        <v>Enero</v>
      </c>
      <c r="I168" s="183" t="str">
        <f t="shared" si="13"/>
        <v>Febrero</v>
      </c>
      <c r="J168" s="183" t="str">
        <f t="shared" si="13"/>
        <v>Marzo</v>
      </c>
      <c r="K168" s="183" t="str">
        <f t="shared" si="13"/>
        <v>Abril</v>
      </c>
      <c r="L168" s="183" t="str">
        <f t="shared" si="13"/>
        <v>Mayo</v>
      </c>
      <c r="M168" s="183" t="str">
        <f t="shared" si="13"/>
        <v>Junio</v>
      </c>
      <c r="N168" s="183" t="str">
        <f t="shared" si="13"/>
        <v>Julio</v>
      </c>
      <c r="O168" s="183" t="str">
        <f t="shared" si="13"/>
        <v>Agosto</v>
      </c>
      <c r="P168" s="183" t="str">
        <f t="shared" si="13"/>
        <v>Septiembre</v>
      </c>
      <c r="Q168" s="183" t="str">
        <f t="shared" si="13"/>
        <v>Octubre</v>
      </c>
      <c r="R168" s="183" t="str">
        <f t="shared" si="13"/>
        <v>Noviembre</v>
      </c>
      <c r="S168" s="183" t="str">
        <f t="shared" si="13"/>
        <v>Diciembre</v>
      </c>
      <c r="T168" s="517"/>
      <c r="U168" s="120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414"/>
    </row>
    <row r="169" spans="1:71" ht="17.100000000000001" customHeight="1" x14ac:dyDescent="0.25">
      <c r="A169" s="51"/>
      <c r="B169" s="469"/>
      <c r="C169" s="469"/>
      <c r="D169" s="935" t="s">
        <v>251</v>
      </c>
      <c r="E169" s="936"/>
      <c r="F169" s="941" t="s">
        <v>44</v>
      </c>
      <c r="G169" s="942"/>
      <c r="H169" s="519">
        <f>SUM(H171:H177)</f>
        <v>0</v>
      </c>
      <c r="I169" s="520">
        <f t="shared" ref="I169:S169" si="14">SUM(I171:I177)</f>
        <v>0</v>
      </c>
      <c r="J169" s="520">
        <f t="shared" si="14"/>
        <v>0</v>
      </c>
      <c r="K169" s="520">
        <f t="shared" si="14"/>
        <v>0</v>
      </c>
      <c r="L169" s="520">
        <f t="shared" si="14"/>
        <v>0</v>
      </c>
      <c r="M169" s="520">
        <f t="shared" si="14"/>
        <v>0</v>
      </c>
      <c r="N169" s="520">
        <f t="shared" si="14"/>
        <v>0</v>
      </c>
      <c r="O169" s="520">
        <f t="shared" si="14"/>
        <v>0</v>
      </c>
      <c r="P169" s="520">
        <f t="shared" si="14"/>
        <v>0</v>
      </c>
      <c r="Q169" s="520">
        <f t="shared" si="14"/>
        <v>0</v>
      </c>
      <c r="R169" s="520">
        <f t="shared" si="14"/>
        <v>0</v>
      </c>
      <c r="S169" s="521">
        <f t="shared" si="14"/>
        <v>0</v>
      </c>
      <c r="T169" s="491"/>
      <c r="U169" s="120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414"/>
    </row>
    <row r="170" spans="1:71" ht="13.5" customHeight="1" x14ac:dyDescent="0.25">
      <c r="A170" s="51"/>
      <c r="B170" s="469"/>
      <c r="C170" s="469"/>
      <c r="D170" s="489"/>
      <c r="E170" s="200"/>
      <c r="F170" s="164" t="s">
        <v>7</v>
      </c>
      <c r="G170" s="200"/>
      <c r="H170" s="164" t="s">
        <v>46</v>
      </c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307"/>
      <c r="T170" s="491"/>
      <c r="U170" s="120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414"/>
    </row>
    <row r="171" spans="1:71" ht="13.5" customHeight="1" x14ac:dyDescent="0.25">
      <c r="A171" s="51"/>
      <c r="B171" s="469"/>
      <c r="C171" s="469"/>
      <c r="D171" s="489"/>
      <c r="E171" s="200"/>
      <c r="F171" s="507" t="s">
        <v>64</v>
      </c>
      <c r="G171" s="200"/>
      <c r="H171" s="524"/>
      <c r="I171" s="524"/>
      <c r="J171" s="524"/>
      <c r="K171" s="524"/>
      <c r="L171" s="524"/>
      <c r="M171" s="524"/>
      <c r="N171" s="524"/>
      <c r="O171" s="524"/>
      <c r="P171" s="524"/>
      <c r="Q171" s="524"/>
      <c r="R171" s="524"/>
      <c r="S171" s="524"/>
      <c r="T171" s="491"/>
      <c r="U171" s="120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414"/>
    </row>
    <row r="172" spans="1:71" ht="13.5" customHeight="1" thickBot="1" x14ac:dyDescent="0.3">
      <c r="A172" s="51"/>
      <c r="B172" s="469"/>
      <c r="C172" s="469"/>
      <c r="D172" s="489"/>
      <c r="E172" s="200"/>
      <c r="F172" s="507" t="s">
        <v>65</v>
      </c>
      <c r="G172" s="200"/>
      <c r="H172" s="524"/>
      <c r="I172" s="530"/>
      <c r="J172" s="530"/>
      <c r="K172" s="530"/>
      <c r="L172" s="530"/>
      <c r="M172" s="530"/>
      <c r="N172" s="530"/>
      <c r="O172" s="530"/>
      <c r="P172" s="530"/>
      <c r="Q172" s="530"/>
      <c r="R172" s="530"/>
      <c r="S172" s="530"/>
      <c r="T172" s="491"/>
      <c r="U172" s="120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414"/>
    </row>
    <row r="173" spans="1:71" ht="13.5" customHeight="1" thickBot="1" x14ac:dyDescent="0.35">
      <c r="A173" s="51"/>
      <c r="B173" s="932" t="s">
        <v>310</v>
      </c>
      <c r="C173" s="933"/>
      <c r="D173" s="934"/>
      <c r="E173" s="200"/>
      <c r="F173" s="507"/>
      <c r="G173" s="200"/>
      <c r="H173" s="524"/>
      <c r="I173" s="530"/>
      <c r="J173" s="530"/>
      <c r="K173" s="530"/>
      <c r="L173" s="530"/>
      <c r="M173" s="530"/>
      <c r="N173" s="530"/>
      <c r="O173" s="530"/>
      <c r="P173" s="530"/>
      <c r="Q173" s="530"/>
      <c r="R173" s="530"/>
      <c r="S173" s="530"/>
      <c r="T173" s="491"/>
      <c r="U173" s="120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414"/>
    </row>
    <row r="174" spans="1:71" ht="13.5" hidden="1" customHeight="1" x14ac:dyDescent="0.25">
      <c r="A174" s="51"/>
      <c r="B174" s="469"/>
      <c r="C174" s="469"/>
      <c r="D174" s="489"/>
      <c r="E174" s="200"/>
      <c r="F174" s="507"/>
      <c r="G174" s="200"/>
      <c r="H174" s="524"/>
      <c r="I174" s="524"/>
      <c r="J174" s="524"/>
      <c r="K174" s="524"/>
      <c r="L174" s="524"/>
      <c r="M174" s="524"/>
      <c r="N174" s="524"/>
      <c r="O174" s="524"/>
      <c r="P174" s="524"/>
      <c r="Q174" s="524"/>
      <c r="R174" s="524"/>
      <c r="S174" s="524"/>
      <c r="T174" s="491"/>
      <c r="U174" s="120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414"/>
    </row>
    <row r="175" spans="1:71" ht="13.5" hidden="1" customHeight="1" x14ac:dyDescent="0.25">
      <c r="A175" s="51"/>
      <c r="B175" s="469"/>
      <c r="C175" s="469"/>
      <c r="D175" s="489"/>
      <c r="E175" s="200"/>
      <c r="F175" s="507"/>
      <c r="G175" s="200"/>
      <c r="H175" s="524"/>
      <c r="I175" s="524"/>
      <c r="J175" s="524"/>
      <c r="K175" s="524"/>
      <c r="L175" s="524"/>
      <c r="M175" s="524"/>
      <c r="N175" s="524"/>
      <c r="O175" s="524"/>
      <c r="P175" s="524"/>
      <c r="Q175" s="524"/>
      <c r="R175" s="524"/>
      <c r="S175" s="524"/>
      <c r="T175" s="491"/>
      <c r="U175" s="120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414"/>
    </row>
    <row r="176" spans="1:71" ht="13.5" hidden="1" customHeight="1" x14ac:dyDescent="0.25">
      <c r="A176" s="51"/>
      <c r="B176" s="469"/>
      <c r="C176" s="469"/>
      <c r="D176" s="489"/>
      <c r="E176" s="200"/>
      <c r="F176" s="507"/>
      <c r="G176" s="200"/>
      <c r="H176" s="524"/>
      <c r="I176" s="524"/>
      <c r="J176" s="524"/>
      <c r="K176" s="524"/>
      <c r="L176" s="524"/>
      <c r="M176" s="524"/>
      <c r="N176" s="524"/>
      <c r="O176" s="524"/>
      <c r="P176" s="524"/>
      <c r="Q176" s="524"/>
      <c r="R176" s="524"/>
      <c r="S176" s="524"/>
      <c r="T176" s="491"/>
      <c r="U176" s="120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414"/>
    </row>
    <row r="177" spans="1:71" ht="13.5" hidden="1" customHeight="1" x14ac:dyDescent="0.25">
      <c r="A177" s="51"/>
      <c r="B177" s="469"/>
      <c r="C177" s="469"/>
      <c r="D177" s="489"/>
      <c r="E177" s="200"/>
      <c r="F177" s="507"/>
      <c r="G177" s="200"/>
      <c r="H177" s="524"/>
      <c r="I177" s="524"/>
      <c r="J177" s="524"/>
      <c r="K177" s="524"/>
      <c r="L177" s="524"/>
      <c r="M177" s="524"/>
      <c r="N177" s="524"/>
      <c r="O177" s="524"/>
      <c r="P177" s="524"/>
      <c r="Q177" s="524"/>
      <c r="R177" s="524"/>
      <c r="S177" s="524"/>
      <c r="T177" s="491"/>
      <c r="U177" s="120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414"/>
    </row>
    <row r="178" spans="1:71" ht="9.9499999999999993" customHeight="1" x14ac:dyDescent="0.25">
      <c r="A178" s="51"/>
      <c r="B178" s="469"/>
      <c r="C178" s="469"/>
      <c r="D178" s="489"/>
      <c r="E178" s="200"/>
      <c r="F178" s="511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307"/>
      <c r="T178" s="491"/>
      <c r="U178" s="120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414"/>
    </row>
    <row r="179" spans="1:71" ht="9.9499999999999993" customHeight="1" x14ac:dyDescent="0.25">
      <c r="A179" s="51"/>
      <c r="B179" s="469"/>
      <c r="C179" s="469"/>
      <c r="D179" s="489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307"/>
      <c r="T179" s="491"/>
      <c r="U179" s="120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414"/>
    </row>
    <row r="180" spans="1:71" ht="20.100000000000001" customHeight="1" x14ac:dyDescent="0.25">
      <c r="A180" s="51"/>
      <c r="B180" s="469"/>
      <c r="C180" s="469"/>
      <c r="D180" s="957">
        <v>4</v>
      </c>
      <c r="E180" s="960"/>
      <c r="F180" s="938" t="s">
        <v>67</v>
      </c>
      <c r="G180" s="939"/>
      <c r="H180" s="940"/>
      <c r="I180" s="199" t="s">
        <v>316</v>
      </c>
      <c r="J180" s="200"/>
      <c r="K180" s="200"/>
      <c r="L180" s="200"/>
      <c r="M180" s="200"/>
      <c r="N180" s="200"/>
      <c r="O180" s="200"/>
      <c r="P180" s="200"/>
      <c r="Q180" s="200"/>
      <c r="R180" s="200"/>
      <c r="S180" s="307"/>
      <c r="T180" s="491"/>
      <c r="U180" s="120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414"/>
    </row>
    <row r="181" spans="1:71" ht="13.5" customHeight="1" x14ac:dyDescent="0.25">
      <c r="A181" s="51"/>
      <c r="B181" s="469"/>
      <c r="C181" s="469"/>
      <c r="D181" s="489"/>
      <c r="E181" s="200"/>
      <c r="F181" s="199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307"/>
      <c r="T181" s="491"/>
      <c r="U181" s="120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414"/>
    </row>
    <row r="182" spans="1:71" ht="13.5" customHeight="1" x14ac:dyDescent="0.25">
      <c r="A182" s="51"/>
      <c r="B182" s="469"/>
      <c r="C182" s="469"/>
      <c r="D182" s="489"/>
      <c r="E182" s="200"/>
      <c r="F182" s="200"/>
      <c r="G182" s="200"/>
      <c r="H182" s="183" t="str">
        <f t="shared" ref="H182:S182" si="15">H168</f>
        <v>Enero</v>
      </c>
      <c r="I182" s="183" t="str">
        <f t="shared" si="15"/>
        <v>Febrero</v>
      </c>
      <c r="J182" s="183" t="str">
        <f t="shared" si="15"/>
        <v>Marzo</v>
      </c>
      <c r="K182" s="183" t="str">
        <f t="shared" si="15"/>
        <v>Abril</v>
      </c>
      <c r="L182" s="183" t="str">
        <f t="shared" si="15"/>
        <v>Mayo</v>
      </c>
      <c r="M182" s="183" t="str">
        <f t="shared" si="15"/>
        <v>Junio</v>
      </c>
      <c r="N182" s="183" t="str">
        <f t="shared" si="15"/>
        <v>Julio</v>
      </c>
      <c r="O182" s="183" t="str">
        <f t="shared" si="15"/>
        <v>Agosto</v>
      </c>
      <c r="P182" s="183" t="str">
        <f t="shared" si="15"/>
        <v>Septiembre</v>
      </c>
      <c r="Q182" s="183" t="str">
        <f t="shared" si="15"/>
        <v>Octubre</v>
      </c>
      <c r="R182" s="183" t="str">
        <f t="shared" si="15"/>
        <v>Noviembre</v>
      </c>
      <c r="S182" s="183" t="str">
        <f t="shared" si="15"/>
        <v>Diciembre</v>
      </c>
      <c r="T182" s="502"/>
      <c r="U182" s="120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414"/>
    </row>
    <row r="183" spans="1:71" ht="17.100000000000001" customHeight="1" x14ac:dyDescent="0.25">
      <c r="A183" s="51"/>
      <c r="B183" s="469"/>
      <c r="C183" s="469"/>
      <c r="D183" s="489"/>
      <c r="E183" s="200"/>
      <c r="F183" s="968" t="s">
        <v>89</v>
      </c>
      <c r="G183" s="942"/>
      <c r="H183" s="503">
        <f>+H186+H193+H200+H207+H214+H221+H228+H235+H242+H249+H256</f>
        <v>0</v>
      </c>
      <c r="I183" s="504">
        <f t="shared" ref="I183:S183" si="16">+I186+I193+I200+I207+I214+I221+I228+I235+I242+I249+I256</f>
        <v>0</v>
      </c>
      <c r="J183" s="504">
        <f t="shared" si="16"/>
        <v>0</v>
      </c>
      <c r="K183" s="504">
        <f t="shared" si="16"/>
        <v>0</v>
      </c>
      <c r="L183" s="504">
        <f t="shared" si="16"/>
        <v>0</v>
      </c>
      <c r="M183" s="504">
        <f t="shared" si="16"/>
        <v>0</v>
      </c>
      <c r="N183" s="504">
        <f t="shared" si="16"/>
        <v>0</v>
      </c>
      <c r="O183" s="504">
        <f t="shared" si="16"/>
        <v>0</v>
      </c>
      <c r="P183" s="504">
        <f t="shared" si="16"/>
        <v>0</v>
      </c>
      <c r="Q183" s="504">
        <f t="shared" si="16"/>
        <v>0</v>
      </c>
      <c r="R183" s="504">
        <f t="shared" si="16"/>
        <v>0</v>
      </c>
      <c r="S183" s="505">
        <f t="shared" si="16"/>
        <v>0</v>
      </c>
      <c r="T183" s="491"/>
      <c r="U183" s="120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414"/>
    </row>
    <row r="184" spans="1:71" ht="13.5" customHeight="1" x14ac:dyDescent="0.3">
      <c r="A184" s="51"/>
      <c r="B184" s="469"/>
      <c r="C184" s="469"/>
      <c r="D184" s="489"/>
      <c r="E184" s="200"/>
      <c r="F184" s="164" t="s">
        <v>86</v>
      </c>
      <c r="G184" s="531"/>
      <c r="H184" s="164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506"/>
      <c r="U184" s="120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414"/>
    </row>
    <row r="185" spans="1:71" ht="13.5" customHeight="1" x14ac:dyDescent="0.3">
      <c r="A185" s="51"/>
      <c r="B185" s="469"/>
      <c r="C185" s="469"/>
      <c r="D185" s="489"/>
      <c r="E185" s="200"/>
      <c r="F185" s="164"/>
      <c r="G185" s="532">
        <f>SUM(H183:S183)</f>
        <v>0</v>
      </c>
      <c r="H185" s="164" t="s">
        <v>42</v>
      </c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506"/>
      <c r="U185" s="120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414"/>
    </row>
    <row r="186" spans="1:71" ht="17.100000000000001" customHeight="1" x14ac:dyDescent="0.3">
      <c r="A186" s="51"/>
      <c r="B186" s="469"/>
      <c r="C186" s="469"/>
      <c r="D186" s="489"/>
      <c r="E186" s="200"/>
      <c r="F186" s="533" t="s">
        <v>69</v>
      </c>
      <c r="G186" s="508">
        <f>SUM(G187:G192)</f>
        <v>0</v>
      </c>
      <c r="H186" s="534">
        <f>SUM(H187:H192)</f>
        <v>0</v>
      </c>
      <c r="I186" s="534">
        <f t="shared" ref="I186:S186" si="17">SUM(I187:I192)</f>
        <v>0</v>
      </c>
      <c r="J186" s="534">
        <f t="shared" si="17"/>
        <v>0</v>
      </c>
      <c r="K186" s="534">
        <f t="shared" si="17"/>
        <v>0</v>
      </c>
      <c r="L186" s="534">
        <f t="shared" si="17"/>
        <v>0</v>
      </c>
      <c r="M186" s="534">
        <f t="shared" si="17"/>
        <v>0</v>
      </c>
      <c r="N186" s="534">
        <f t="shared" si="17"/>
        <v>0</v>
      </c>
      <c r="O186" s="534">
        <f t="shared" si="17"/>
        <v>0</v>
      </c>
      <c r="P186" s="534">
        <f t="shared" si="17"/>
        <v>0</v>
      </c>
      <c r="Q186" s="534">
        <f t="shared" si="17"/>
        <v>0</v>
      </c>
      <c r="R186" s="534">
        <f t="shared" si="17"/>
        <v>0</v>
      </c>
      <c r="S186" s="534">
        <f t="shared" si="17"/>
        <v>0</v>
      </c>
      <c r="T186" s="491"/>
      <c r="U186" s="120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414"/>
    </row>
    <row r="187" spans="1:71" ht="13.5" customHeight="1" thickBot="1" x14ac:dyDescent="0.35">
      <c r="A187" s="51"/>
      <c r="B187" s="469"/>
      <c r="C187" s="469"/>
      <c r="D187" s="489"/>
      <c r="E187" s="200"/>
      <c r="F187" s="507" t="s">
        <v>70</v>
      </c>
      <c r="G187" s="508">
        <f t="shared" ref="G187:G192" si="18">SUM(H187:S187)</f>
        <v>0</v>
      </c>
      <c r="H187" s="509"/>
      <c r="I187" s="509"/>
      <c r="J187" s="509"/>
      <c r="K187" s="509"/>
      <c r="L187" s="509"/>
      <c r="M187" s="509"/>
      <c r="N187" s="509"/>
      <c r="O187" s="509"/>
      <c r="P187" s="509"/>
      <c r="Q187" s="509"/>
      <c r="R187" s="509"/>
      <c r="S187" s="509"/>
      <c r="T187" s="491"/>
      <c r="U187" s="120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414"/>
    </row>
    <row r="188" spans="1:71" ht="13.5" customHeight="1" thickBot="1" x14ac:dyDescent="0.35">
      <c r="A188" s="51"/>
      <c r="B188" s="932" t="s">
        <v>310</v>
      </c>
      <c r="C188" s="933"/>
      <c r="D188" s="934"/>
      <c r="E188" s="200"/>
      <c r="F188" s="507" t="s">
        <v>71</v>
      </c>
      <c r="G188" s="508">
        <f t="shared" si="18"/>
        <v>0</v>
      </c>
      <c r="H188" s="509"/>
      <c r="I188" s="529"/>
      <c r="J188" s="529"/>
      <c r="K188" s="529"/>
      <c r="L188" s="529"/>
      <c r="M188" s="529"/>
      <c r="N188" s="529"/>
      <c r="O188" s="529"/>
      <c r="P188" s="529"/>
      <c r="Q188" s="529"/>
      <c r="R188" s="529"/>
      <c r="S188" s="529"/>
      <c r="T188" s="491"/>
      <c r="U188" s="120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414"/>
    </row>
    <row r="189" spans="1:71" ht="13.5" hidden="1" customHeight="1" x14ac:dyDescent="0.3">
      <c r="A189" s="51"/>
      <c r="B189" s="469"/>
      <c r="C189" s="535"/>
      <c r="D189" s="489"/>
      <c r="E189" s="200"/>
      <c r="F189" s="507"/>
      <c r="G189" s="508">
        <f t="shared" si="18"/>
        <v>0</v>
      </c>
      <c r="H189" s="509"/>
      <c r="I189" s="529">
        <f t="shared" ref="I189:S189" si="19">+H189</f>
        <v>0</v>
      </c>
      <c r="J189" s="529">
        <f t="shared" si="19"/>
        <v>0</v>
      </c>
      <c r="K189" s="529">
        <f t="shared" si="19"/>
        <v>0</v>
      </c>
      <c r="L189" s="529">
        <f t="shared" si="19"/>
        <v>0</v>
      </c>
      <c r="M189" s="529">
        <f t="shared" si="19"/>
        <v>0</v>
      </c>
      <c r="N189" s="529">
        <f t="shared" si="19"/>
        <v>0</v>
      </c>
      <c r="O189" s="529">
        <f t="shared" si="19"/>
        <v>0</v>
      </c>
      <c r="P189" s="529">
        <f t="shared" si="19"/>
        <v>0</v>
      </c>
      <c r="Q189" s="529">
        <f t="shared" si="19"/>
        <v>0</v>
      </c>
      <c r="R189" s="529">
        <f t="shared" si="19"/>
        <v>0</v>
      </c>
      <c r="S189" s="529">
        <f t="shared" si="19"/>
        <v>0</v>
      </c>
      <c r="T189" s="491"/>
      <c r="U189" s="120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414"/>
    </row>
    <row r="190" spans="1:71" ht="13.5" hidden="1" customHeight="1" x14ac:dyDescent="0.3">
      <c r="A190" s="51"/>
      <c r="B190" s="469"/>
      <c r="C190" s="535"/>
      <c r="D190" s="489"/>
      <c r="E190" s="200"/>
      <c r="F190" s="507"/>
      <c r="G190" s="508">
        <f t="shared" si="18"/>
        <v>0</v>
      </c>
      <c r="H190" s="509"/>
      <c r="I190" s="529">
        <f t="shared" ref="I190:S190" si="20">+H190</f>
        <v>0</v>
      </c>
      <c r="J190" s="529">
        <f t="shared" si="20"/>
        <v>0</v>
      </c>
      <c r="K190" s="529">
        <f t="shared" si="20"/>
        <v>0</v>
      </c>
      <c r="L190" s="529">
        <f t="shared" si="20"/>
        <v>0</v>
      </c>
      <c r="M190" s="529">
        <f t="shared" si="20"/>
        <v>0</v>
      </c>
      <c r="N190" s="529">
        <f t="shared" si="20"/>
        <v>0</v>
      </c>
      <c r="O190" s="529">
        <f t="shared" si="20"/>
        <v>0</v>
      </c>
      <c r="P190" s="529">
        <f t="shared" si="20"/>
        <v>0</v>
      </c>
      <c r="Q190" s="529">
        <f t="shared" si="20"/>
        <v>0</v>
      </c>
      <c r="R190" s="529">
        <f t="shared" si="20"/>
        <v>0</v>
      </c>
      <c r="S190" s="529">
        <f t="shared" si="20"/>
        <v>0</v>
      </c>
      <c r="T190" s="491"/>
      <c r="U190" s="120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414"/>
    </row>
    <row r="191" spans="1:71" ht="13.5" hidden="1" customHeight="1" x14ac:dyDescent="0.3">
      <c r="A191" s="51"/>
      <c r="B191" s="469"/>
      <c r="C191" s="535"/>
      <c r="D191" s="489"/>
      <c r="E191" s="200"/>
      <c r="F191" s="507"/>
      <c r="G191" s="508">
        <f t="shared" si="18"/>
        <v>0</v>
      </c>
      <c r="H191" s="509"/>
      <c r="I191" s="529">
        <f t="shared" ref="I191:S191" si="21">+H191</f>
        <v>0</v>
      </c>
      <c r="J191" s="529">
        <f t="shared" si="21"/>
        <v>0</v>
      </c>
      <c r="K191" s="529">
        <f t="shared" si="21"/>
        <v>0</v>
      </c>
      <c r="L191" s="529">
        <f t="shared" si="21"/>
        <v>0</v>
      </c>
      <c r="M191" s="529">
        <f t="shared" si="21"/>
        <v>0</v>
      </c>
      <c r="N191" s="529">
        <f t="shared" si="21"/>
        <v>0</v>
      </c>
      <c r="O191" s="529">
        <f t="shared" si="21"/>
        <v>0</v>
      </c>
      <c r="P191" s="529">
        <f t="shared" si="21"/>
        <v>0</v>
      </c>
      <c r="Q191" s="529">
        <f t="shared" si="21"/>
        <v>0</v>
      </c>
      <c r="R191" s="529">
        <f t="shared" si="21"/>
        <v>0</v>
      </c>
      <c r="S191" s="529">
        <f t="shared" si="21"/>
        <v>0</v>
      </c>
      <c r="T191" s="491"/>
      <c r="U191" s="120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414"/>
    </row>
    <row r="192" spans="1:71" ht="13.5" hidden="1" customHeight="1" x14ac:dyDescent="0.3">
      <c r="A192" s="51"/>
      <c r="B192" s="469"/>
      <c r="C192" s="535"/>
      <c r="D192" s="489"/>
      <c r="E192" s="200"/>
      <c r="F192" s="507"/>
      <c r="G192" s="508">
        <f t="shared" si="18"/>
        <v>0</v>
      </c>
      <c r="H192" s="509"/>
      <c r="I192" s="529">
        <f t="shared" ref="I192:S192" si="22">+H192</f>
        <v>0</v>
      </c>
      <c r="J192" s="529">
        <f t="shared" si="22"/>
        <v>0</v>
      </c>
      <c r="K192" s="529">
        <f t="shared" si="22"/>
        <v>0</v>
      </c>
      <c r="L192" s="529">
        <f t="shared" si="22"/>
        <v>0</v>
      </c>
      <c r="M192" s="529">
        <f t="shared" si="22"/>
        <v>0</v>
      </c>
      <c r="N192" s="529">
        <f t="shared" si="22"/>
        <v>0</v>
      </c>
      <c r="O192" s="529">
        <f t="shared" si="22"/>
        <v>0</v>
      </c>
      <c r="P192" s="529">
        <f t="shared" si="22"/>
        <v>0</v>
      </c>
      <c r="Q192" s="529">
        <f t="shared" si="22"/>
        <v>0</v>
      </c>
      <c r="R192" s="529">
        <f t="shared" si="22"/>
        <v>0</v>
      </c>
      <c r="S192" s="529">
        <f t="shared" si="22"/>
        <v>0</v>
      </c>
      <c r="T192" s="491"/>
      <c r="U192" s="120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414"/>
    </row>
    <row r="193" spans="1:71" ht="17.100000000000001" customHeight="1" x14ac:dyDescent="0.3">
      <c r="A193" s="51"/>
      <c r="B193" s="469"/>
      <c r="C193" s="535"/>
      <c r="D193" s="489"/>
      <c r="E193" s="200"/>
      <c r="F193" s="533" t="s">
        <v>72</v>
      </c>
      <c r="G193" s="508">
        <f t="shared" ref="G193:S193" si="23">SUM(G194:G199)</f>
        <v>0</v>
      </c>
      <c r="H193" s="534">
        <f t="shared" si="23"/>
        <v>0</v>
      </c>
      <c r="I193" s="534">
        <f t="shared" si="23"/>
        <v>0</v>
      </c>
      <c r="J193" s="534">
        <f t="shared" si="23"/>
        <v>0</v>
      </c>
      <c r="K193" s="534">
        <f t="shared" si="23"/>
        <v>0</v>
      </c>
      <c r="L193" s="534">
        <f t="shared" si="23"/>
        <v>0</v>
      </c>
      <c r="M193" s="534">
        <f t="shared" si="23"/>
        <v>0</v>
      </c>
      <c r="N193" s="534">
        <f t="shared" si="23"/>
        <v>0</v>
      </c>
      <c r="O193" s="534">
        <f t="shared" si="23"/>
        <v>0</v>
      </c>
      <c r="P193" s="534">
        <f t="shared" si="23"/>
        <v>0</v>
      </c>
      <c r="Q193" s="534">
        <f t="shared" si="23"/>
        <v>0</v>
      </c>
      <c r="R193" s="534">
        <f t="shared" si="23"/>
        <v>0</v>
      </c>
      <c r="S193" s="534">
        <f t="shared" si="23"/>
        <v>0</v>
      </c>
      <c r="T193" s="491"/>
      <c r="U193" s="120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414"/>
    </row>
    <row r="194" spans="1:71" ht="13.5" customHeight="1" x14ac:dyDescent="0.3">
      <c r="A194" s="51"/>
      <c r="B194" s="469"/>
      <c r="C194" s="535"/>
      <c r="D194" s="489"/>
      <c r="E194" s="200"/>
      <c r="F194" s="507" t="s">
        <v>73</v>
      </c>
      <c r="G194" s="508">
        <f t="shared" ref="G194:G199" si="24">SUM(H194:S194)</f>
        <v>0</v>
      </c>
      <c r="H194" s="509"/>
      <c r="I194" s="529"/>
      <c r="J194" s="529"/>
      <c r="K194" s="529"/>
      <c r="L194" s="529"/>
      <c r="M194" s="529"/>
      <c r="N194" s="529"/>
      <c r="O194" s="529"/>
      <c r="P194" s="529"/>
      <c r="Q194" s="529"/>
      <c r="R194" s="529"/>
      <c r="S194" s="529"/>
      <c r="T194" s="491"/>
      <c r="U194" s="120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414"/>
    </row>
    <row r="195" spans="1:71" ht="13.5" customHeight="1" x14ac:dyDescent="0.3">
      <c r="A195" s="51"/>
      <c r="B195" s="469"/>
      <c r="C195" s="535"/>
      <c r="D195" s="489"/>
      <c r="E195" s="200"/>
      <c r="F195" s="507" t="s">
        <v>74</v>
      </c>
      <c r="G195" s="508">
        <f t="shared" si="24"/>
        <v>0</v>
      </c>
      <c r="H195" s="509"/>
      <c r="I195" s="529"/>
      <c r="J195" s="529"/>
      <c r="K195" s="529"/>
      <c r="L195" s="529"/>
      <c r="M195" s="529"/>
      <c r="N195" s="529"/>
      <c r="O195" s="529"/>
      <c r="P195" s="529"/>
      <c r="Q195" s="529"/>
      <c r="R195" s="529"/>
      <c r="S195" s="529"/>
      <c r="T195" s="491"/>
      <c r="U195" s="120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414"/>
    </row>
    <row r="196" spans="1:71" ht="13.5" customHeight="1" x14ac:dyDescent="0.3">
      <c r="A196" s="51"/>
      <c r="B196" s="469"/>
      <c r="C196" s="535"/>
      <c r="D196" s="489"/>
      <c r="E196" s="200"/>
      <c r="F196" s="507" t="s">
        <v>78</v>
      </c>
      <c r="G196" s="508">
        <f t="shared" si="24"/>
        <v>0</v>
      </c>
      <c r="H196" s="509"/>
      <c r="I196" s="529"/>
      <c r="J196" s="529"/>
      <c r="K196" s="529"/>
      <c r="L196" s="529"/>
      <c r="M196" s="529"/>
      <c r="N196" s="529"/>
      <c r="O196" s="529"/>
      <c r="P196" s="529"/>
      <c r="Q196" s="529"/>
      <c r="R196" s="529"/>
      <c r="S196" s="529"/>
      <c r="T196" s="491"/>
      <c r="U196" s="120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414"/>
    </row>
    <row r="197" spans="1:71" ht="13.5" customHeight="1" x14ac:dyDescent="0.3">
      <c r="A197" s="51"/>
      <c r="B197" s="469"/>
      <c r="C197" s="535"/>
      <c r="D197" s="489"/>
      <c r="E197" s="200"/>
      <c r="F197" s="507" t="s">
        <v>79</v>
      </c>
      <c r="G197" s="508">
        <f t="shared" si="24"/>
        <v>0</v>
      </c>
      <c r="H197" s="509"/>
      <c r="I197" s="529"/>
      <c r="J197" s="529"/>
      <c r="K197" s="529"/>
      <c r="L197" s="529"/>
      <c r="M197" s="529"/>
      <c r="N197" s="529"/>
      <c r="O197" s="529"/>
      <c r="P197" s="529"/>
      <c r="Q197" s="529"/>
      <c r="R197" s="529"/>
      <c r="S197" s="529"/>
      <c r="T197" s="491"/>
      <c r="U197" s="120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414"/>
    </row>
    <row r="198" spans="1:71" ht="13.5" customHeight="1" x14ac:dyDescent="0.3">
      <c r="A198" s="51"/>
      <c r="B198" s="469"/>
      <c r="C198" s="535"/>
      <c r="D198" s="489"/>
      <c r="E198" s="200"/>
      <c r="F198" s="507" t="s">
        <v>256</v>
      </c>
      <c r="G198" s="508">
        <f t="shared" si="24"/>
        <v>0</v>
      </c>
      <c r="H198" s="509"/>
      <c r="I198" s="529"/>
      <c r="J198" s="529"/>
      <c r="K198" s="529"/>
      <c r="L198" s="529"/>
      <c r="M198" s="529"/>
      <c r="N198" s="529"/>
      <c r="O198" s="529"/>
      <c r="P198" s="529"/>
      <c r="Q198" s="529"/>
      <c r="R198" s="529"/>
      <c r="S198" s="529"/>
      <c r="T198" s="491"/>
      <c r="U198" s="120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414"/>
    </row>
    <row r="199" spans="1:71" ht="13.5" customHeight="1" x14ac:dyDescent="0.3">
      <c r="A199" s="51"/>
      <c r="B199" s="469"/>
      <c r="C199" s="535"/>
      <c r="D199" s="489"/>
      <c r="E199" s="200"/>
      <c r="F199" s="507"/>
      <c r="G199" s="508">
        <f t="shared" si="24"/>
        <v>0</v>
      </c>
      <c r="H199" s="509"/>
      <c r="I199" s="529">
        <f t="shared" ref="I199:S199" si="25">+H199</f>
        <v>0</v>
      </c>
      <c r="J199" s="529">
        <f t="shared" si="25"/>
        <v>0</v>
      </c>
      <c r="K199" s="529">
        <f t="shared" si="25"/>
        <v>0</v>
      </c>
      <c r="L199" s="529">
        <f t="shared" si="25"/>
        <v>0</v>
      </c>
      <c r="M199" s="529">
        <f t="shared" si="25"/>
        <v>0</v>
      </c>
      <c r="N199" s="529">
        <f t="shared" si="25"/>
        <v>0</v>
      </c>
      <c r="O199" s="529">
        <f t="shared" si="25"/>
        <v>0</v>
      </c>
      <c r="P199" s="529">
        <f t="shared" si="25"/>
        <v>0</v>
      </c>
      <c r="Q199" s="529">
        <f t="shared" si="25"/>
        <v>0</v>
      </c>
      <c r="R199" s="529">
        <f t="shared" si="25"/>
        <v>0</v>
      </c>
      <c r="S199" s="529">
        <f t="shared" si="25"/>
        <v>0</v>
      </c>
      <c r="T199" s="491"/>
      <c r="U199" s="120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414"/>
    </row>
    <row r="200" spans="1:71" ht="17.100000000000001" customHeight="1" x14ac:dyDescent="0.3">
      <c r="A200" s="51"/>
      <c r="B200" s="469"/>
      <c r="C200" s="535"/>
      <c r="D200" s="489"/>
      <c r="E200" s="200"/>
      <c r="F200" s="533" t="s">
        <v>75</v>
      </c>
      <c r="G200" s="508">
        <f t="shared" ref="G200:S200" si="26">SUM(G201:G206)</f>
        <v>0</v>
      </c>
      <c r="H200" s="534">
        <f t="shared" si="26"/>
        <v>0</v>
      </c>
      <c r="I200" s="534">
        <f t="shared" si="26"/>
        <v>0</v>
      </c>
      <c r="J200" s="534">
        <f t="shared" si="26"/>
        <v>0</v>
      </c>
      <c r="K200" s="534">
        <f t="shared" si="26"/>
        <v>0</v>
      </c>
      <c r="L200" s="534">
        <f t="shared" si="26"/>
        <v>0</v>
      </c>
      <c r="M200" s="534">
        <f t="shared" si="26"/>
        <v>0</v>
      </c>
      <c r="N200" s="534">
        <f t="shared" si="26"/>
        <v>0</v>
      </c>
      <c r="O200" s="534">
        <f t="shared" si="26"/>
        <v>0</v>
      </c>
      <c r="P200" s="534">
        <f t="shared" si="26"/>
        <v>0</v>
      </c>
      <c r="Q200" s="534">
        <f t="shared" si="26"/>
        <v>0</v>
      </c>
      <c r="R200" s="534">
        <f t="shared" si="26"/>
        <v>0</v>
      </c>
      <c r="S200" s="534">
        <f t="shared" si="26"/>
        <v>0</v>
      </c>
      <c r="T200" s="491"/>
      <c r="U200" s="120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414"/>
    </row>
    <row r="201" spans="1:71" ht="13.5" customHeight="1" x14ac:dyDescent="0.3">
      <c r="A201" s="51"/>
      <c r="B201" s="469"/>
      <c r="C201" s="535"/>
      <c r="D201" s="489"/>
      <c r="E201" s="200"/>
      <c r="F201" s="507" t="s">
        <v>76</v>
      </c>
      <c r="G201" s="508">
        <f t="shared" ref="G201:G206" si="27">SUM(H201:S201)</f>
        <v>0</v>
      </c>
      <c r="H201" s="509"/>
      <c r="I201" s="529"/>
      <c r="J201" s="529"/>
      <c r="K201" s="529"/>
      <c r="L201" s="529"/>
      <c r="M201" s="529"/>
      <c r="N201" s="529"/>
      <c r="O201" s="529"/>
      <c r="P201" s="529"/>
      <c r="Q201" s="529"/>
      <c r="R201" s="529"/>
      <c r="S201" s="529"/>
      <c r="T201" s="491"/>
      <c r="U201" s="120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414"/>
    </row>
    <row r="202" spans="1:71" ht="13.5" customHeight="1" thickBot="1" x14ac:dyDescent="0.35">
      <c r="A202" s="51"/>
      <c r="B202" s="469"/>
      <c r="C202" s="535"/>
      <c r="D202" s="489"/>
      <c r="E202" s="200"/>
      <c r="F202" s="507" t="s">
        <v>75</v>
      </c>
      <c r="G202" s="508">
        <f t="shared" si="27"/>
        <v>0</v>
      </c>
      <c r="H202" s="509"/>
      <c r="I202" s="529"/>
      <c r="J202" s="529"/>
      <c r="K202" s="529"/>
      <c r="L202" s="529"/>
      <c r="M202" s="529"/>
      <c r="N202" s="529"/>
      <c r="O202" s="529"/>
      <c r="P202" s="529"/>
      <c r="Q202" s="529"/>
      <c r="R202" s="529"/>
      <c r="S202" s="529"/>
      <c r="T202" s="491"/>
      <c r="U202" s="120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414"/>
    </row>
    <row r="203" spans="1:71" ht="13.5" customHeight="1" thickBot="1" x14ac:dyDescent="0.35">
      <c r="A203" s="51"/>
      <c r="B203" s="932" t="s">
        <v>310</v>
      </c>
      <c r="C203" s="933"/>
      <c r="D203" s="934"/>
      <c r="E203" s="200"/>
      <c r="F203" s="507"/>
      <c r="G203" s="508">
        <f t="shared" si="27"/>
        <v>0</v>
      </c>
      <c r="H203" s="509"/>
      <c r="I203" s="529"/>
      <c r="J203" s="529"/>
      <c r="K203" s="529"/>
      <c r="L203" s="529"/>
      <c r="M203" s="529"/>
      <c r="N203" s="529"/>
      <c r="O203" s="529"/>
      <c r="P203" s="529"/>
      <c r="Q203" s="529"/>
      <c r="R203" s="529"/>
      <c r="S203" s="529"/>
      <c r="T203" s="491"/>
      <c r="U203" s="120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414"/>
    </row>
    <row r="204" spans="1:71" ht="13.5" hidden="1" customHeight="1" x14ac:dyDescent="0.3">
      <c r="A204" s="51"/>
      <c r="B204" s="469"/>
      <c r="C204" s="535"/>
      <c r="D204" s="489"/>
      <c r="E204" s="200"/>
      <c r="F204" s="507"/>
      <c r="G204" s="508">
        <f t="shared" si="27"/>
        <v>0</v>
      </c>
      <c r="H204" s="509"/>
      <c r="I204" s="529">
        <f t="shared" ref="I204:S204" si="28">+H204</f>
        <v>0</v>
      </c>
      <c r="J204" s="529">
        <f t="shared" si="28"/>
        <v>0</v>
      </c>
      <c r="K204" s="529">
        <f t="shared" si="28"/>
        <v>0</v>
      </c>
      <c r="L204" s="529">
        <f t="shared" si="28"/>
        <v>0</v>
      </c>
      <c r="M204" s="529">
        <f t="shared" si="28"/>
        <v>0</v>
      </c>
      <c r="N204" s="529">
        <f t="shared" si="28"/>
        <v>0</v>
      </c>
      <c r="O204" s="529">
        <f t="shared" si="28"/>
        <v>0</v>
      </c>
      <c r="P204" s="529">
        <f t="shared" si="28"/>
        <v>0</v>
      </c>
      <c r="Q204" s="529">
        <f t="shared" si="28"/>
        <v>0</v>
      </c>
      <c r="R204" s="529">
        <f t="shared" si="28"/>
        <v>0</v>
      </c>
      <c r="S204" s="529">
        <f t="shared" si="28"/>
        <v>0</v>
      </c>
      <c r="T204" s="491"/>
      <c r="U204" s="120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414"/>
    </row>
    <row r="205" spans="1:71" ht="13.5" hidden="1" customHeight="1" x14ac:dyDescent="0.3">
      <c r="A205" s="51"/>
      <c r="B205" s="469"/>
      <c r="C205" s="535"/>
      <c r="D205" s="489"/>
      <c r="E205" s="200"/>
      <c r="F205" s="507"/>
      <c r="G205" s="508">
        <f t="shared" si="27"/>
        <v>0</v>
      </c>
      <c r="H205" s="509"/>
      <c r="I205" s="529">
        <f t="shared" ref="I205:S205" si="29">+H205</f>
        <v>0</v>
      </c>
      <c r="J205" s="529">
        <f t="shared" si="29"/>
        <v>0</v>
      </c>
      <c r="K205" s="529">
        <f t="shared" si="29"/>
        <v>0</v>
      </c>
      <c r="L205" s="529">
        <f t="shared" si="29"/>
        <v>0</v>
      </c>
      <c r="M205" s="529">
        <f t="shared" si="29"/>
        <v>0</v>
      </c>
      <c r="N205" s="529">
        <f t="shared" si="29"/>
        <v>0</v>
      </c>
      <c r="O205" s="529">
        <f t="shared" si="29"/>
        <v>0</v>
      </c>
      <c r="P205" s="529">
        <f t="shared" si="29"/>
        <v>0</v>
      </c>
      <c r="Q205" s="529">
        <f t="shared" si="29"/>
        <v>0</v>
      </c>
      <c r="R205" s="529">
        <f t="shared" si="29"/>
        <v>0</v>
      </c>
      <c r="S205" s="529">
        <f t="shared" si="29"/>
        <v>0</v>
      </c>
      <c r="T205" s="491"/>
      <c r="U205" s="120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414"/>
    </row>
    <row r="206" spans="1:71" ht="13.5" hidden="1" customHeight="1" x14ac:dyDescent="0.3">
      <c r="A206" s="51"/>
      <c r="B206" s="469"/>
      <c r="C206" s="535"/>
      <c r="D206" s="489"/>
      <c r="E206" s="200"/>
      <c r="F206" s="507"/>
      <c r="G206" s="508">
        <f t="shared" si="27"/>
        <v>0</v>
      </c>
      <c r="H206" s="509"/>
      <c r="I206" s="529">
        <f t="shared" ref="I206:S206" si="30">+H206</f>
        <v>0</v>
      </c>
      <c r="J206" s="529">
        <f t="shared" si="30"/>
        <v>0</v>
      </c>
      <c r="K206" s="529">
        <f t="shared" si="30"/>
        <v>0</v>
      </c>
      <c r="L206" s="529">
        <f t="shared" si="30"/>
        <v>0</v>
      </c>
      <c r="M206" s="529">
        <f t="shared" si="30"/>
        <v>0</v>
      </c>
      <c r="N206" s="529">
        <f t="shared" si="30"/>
        <v>0</v>
      </c>
      <c r="O206" s="529">
        <f t="shared" si="30"/>
        <v>0</v>
      </c>
      <c r="P206" s="529">
        <f t="shared" si="30"/>
        <v>0</v>
      </c>
      <c r="Q206" s="529">
        <f t="shared" si="30"/>
        <v>0</v>
      </c>
      <c r="R206" s="529">
        <f t="shared" si="30"/>
        <v>0</v>
      </c>
      <c r="S206" s="529">
        <f t="shared" si="30"/>
        <v>0</v>
      </c>
      <c r="T206" s="491"/>
      <c r="U206" s="120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414"/>
    </row>
    <row r="207" spans="1:71" ht="17.100000000000001" customHeight="1" x14ac:dyDescent="0.3">
      <c r="A207" s="51"/>
      <c r="B207" s="469"/>
      <c r="C207" s="535"/>
      <c r="D207" s="489"/>
      <c r="E207" s="200"/>
      <c r="F207" s="533" t="s">
        <v>77</v>
      </c>
      <c r="G207" s="508">
        <f t="shared" ref="G207:S207" si="31">SUM(G208:G213)</f>
        <v>0</v>
      </c>
      <c r="H207" s="534">
        <f t="shared" si="31"/>
        <v>0</v>
      </c>
      <c r="I207" s="534">
        <f t="shared" si="31"/>
        <v>0</v>
      </c>
      <c r="J207" s="534">
        <f t="shared" si="31"/>
        <v>0</v>
      </c>
      <c r="K207" s="534">
        <f t="shared" si="31"/>
        <v>0</v>
      </c>
      <c r="L207" s="534">
        <f t="shared" si="31"/>
        <v>0</v>
      </c>
      <c r="M207" s="534">
        <f t="shared" si="31"/>
        <v>0</v>
      </c>
      <c r="N207" s="534">
        <f t="shared" si="31"/>
        <v>0</v>
      </c>
      <c r="O207" s="534">
        <f t="shared" si="31"/>
        <v>0</v>
      </c>
      <c r="P207" s="534">
        <f t="shared" si="31"/>
        <v>0</v>
      </c>
      <c r="Q207" s="534">
        <f t="shared" si="31"/>
        <v>0</v>
      </c>
      <c r="R207" s="534">
        <f t="shared" si="31"/>
        <v>0</v>
      </c>
      <c r="S207" s="534">
        <f t="shared" si="31"/>
        <v>0</v>
      </c>
      <c r="T207" s="491"/>
      <c r="U207" s="120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414"/>
    </row>
    <row r="208" spans="1:71" ht="13.5" customHeight="1" x14ac:dyDescent="0.3">
      <c r="A208" s="51"/>
      <c r="B208" s="469"/>
      <c r="C208" s="535"/>
      <c r="D208" s="489"/>
      <c r="E208" s="200"/>
      <c r="F208" s="507" t="s">
        <v>80</v>
      </c>
      <c r="G208" s="508">
        <f t="shared" ref="G208:G213" si="32">SUM(H208:S208)</f>
        <v>0</v>
      </c>
      <c r="H208" s="509"/>
      <c r="I208" s="529"/>
      <c r="J208" s="529"/>
      <c r="K208" s="529"/>
      <c r="L208" s="529"/>
      <c r="M208" s="529"/>
      <c r="N208" s="529"/>
      <c r="O208" s="529"/>
      <c r="P208" s="529"/>
      <c r="Q208" s="529"/>
      <c r="R208" s="529"/>
      <c r="S208" s="529"/>
      <c r="T208" s="491"/>
      <c r="U208" s="120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414"/>
    </row>
    <row r="209" spans="1:71" ht="13.5" customHeight="1" thickBot="1" x14ac:dyDescent="0.35">
      <c r="A209" s="51"/>
      <c r="B209" s="469"/>
      <c r="C209" s="535"/>
      <c r="D209" s="489"/>
      <c r="E209" s="200"/>
      <c r="F209" s="507" t="s">
        <v>81</v>
      </c>
      <c r="G209" s="508">
        <f t="shared" si="32"/>
        <v>0</v>
      </c>
      <c r="H209" s="509"/>
      <c r="I209" s="529"/>
      <c r="J209" s="529"/>
      <c r="K209" s="529"/>
      <c r="L209" s="529"/>
      <c r="M209" s="529"/>
      <c r="N209" s="529"/>
      <c r="O209" s="529"/>
      <c r="P209" s="529"/>
      <c r="Q209" s="529"/>
      <c r="R209" s="529"/>
      <c r="S209" s="529"/>
      <c r="T209" s="491"/>
      <c r="U209" s="120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414"/>
    </row>
    <row r="210" spans="1:71" ht="13.5" customHeight="1" thickBot="1" x14ac:dyDescent="0.35">
      <c r="A210" s="51"/>
      <c r="B210" s="932" t="s">
        <v>310</v>
      </c>
      <c r="C210" s="933"/>
      <c r="D210" s="934"/>
      <c r="E210" s="200"/>
      <c r="F210" s="507"/>
      <c r="G210" s="508">
        <f t="shared" si="32"/>
        <v>0</v>
      </c>
      <c r="H210" s="509"/>
      <c r="I210" s="529"/>
      <c r="J210" s="529"/>
      <c r="K210" s="529"/>
      <c r="L210" s="529"/>
      <c r="M210" s="529"/>
      <c r="N210" s="529"/>
      <c r="O210" s="529"/>
      <c r="P210" s="529"/>
      <c r="Q210" s="529"/>
      <c r="R210" s="529"/>
      <c r="S210" s="529"/>
      <c r="T210" s="491"/>
      <c r="U210" s="120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414"/>
    </row>
    <row r="211" spans="1:71" ht="13.5" hidden="1" customHeight="1" x14ac:dyDescent="0.3">
      <c r="A211" s="51"/>
      <c r="B211" s="469"/>
      <c r="C211" s="535"/>
      <c r="D211" s="489"/>
      <c r="E211" s="200"/>
      <c r="F211" s="507"/>
      <c r="G211" s="508">
        <f t="shared" si="32"/>
        <v>0</v>
      </c>
      <c r="H211" s="509"/>
      <c r="I211" s="529">
        <f t="shared" ref="I211:S211" si="33">+H211</f>
        <v>0</v>
      </c>
      <c r="J211" s="529">
        <f t="shared" si="33"/>
        <v>0</v>
      </c>
      <c r="K211" s="529">
        <f t="shared" si="33"/>
        <v>0</v>
      </c>
      <c r="L211" s="529">
        <f t="shared" si="33"/>
        <v>0</v>
      </c>
      <c r="M211" s="529">
        <f t="shared" si="33"/>
        <v>0</v>
      </c>
      <c r="N211" s="529">
        <f t="shared" si="33"/>
        <v>0</v>
      </c>
      <c r="O211" s="529">
        <f t="shared" si="33"/>
        <v>0</v>
      </c>
      <c r="P211" s="529">
        <f t="shared" si="33"/>
        <v>0</v>
      </c>
      <c r="Q211" s="529">
        <f t="shared" si="33"/>
        <v>0</v>
      </c>
      <c r="R211" s="529">
        <f t="shared" si="33"/>
        <v>0</v>
      </c>
      <c r="S211" s="529">
        <f t="shared" si="33"/>
        <v>0</v>
      </c>
      <c r="T211" s="491"/>
      <c r="U211" s="120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414"/>
    </row>
    <row r="212" spans="1:71" ht="13.5" hidden="1" customHeight="1" x14ac:dyDescent="0.3">
      <c r="A212" s="51"/>
      <c r="B212" s="469"/>
      <c r="C212" s="535"/>
      <c r="D212" s="489"/>
      <c r="E212" s="200"/>
      <c r="F212" s="507"/>
      <c r="G212" s="508">
        <f t="shared" si="32"/>
        <v>0</v>
      </c>
      <c r="H212" s="509"/>
      <c r="I212" s="529">
        <f t="shared" ref="I212:S212" si="34">+H212</f>
        <v>0</v>
      </c>
      <c r="J212" s="529">
        <f t="shared" si="34"/>
        <v>0</v>
      </c>
      <c r="K212" s="529">
        <f t="shared" si="34"/>
        <v>0</v>
      </c>
      <c r="L212" s="529">
        <f t="shared" si="34"/>
        <v>0</v>
      </c>
      <c r="M212" s="529">
        <f t="shared" si="34"/>
        <v>0</v>
      </c>
      <c r="N212" s="529">
        <f t="shared" si="34"/>
        <v>0</v>
      </c>
      <c r="O212" s="529">
        <f t="shared" si="34"/>
        <v>0</v>
      </c>
      <c r="P212" s="529">
        <f t="shared" si="34"/>
        <v>0</v>
      </c>
      <c r="Q212" s="529">
        <f t="shared" si="34"/>
        <v>0</v>
      </c>
      <c r="R212" s="529">
        <f t="shared" si="34"/>
        <v>0</v>
      </c>
      <c r="S212" s="529">
        <f t="shared" si="34"/>
        <v>0</v>
      </c>
      <c r="T212" s="491"/>
      <c r="U212" s="120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414"/>
    </row>
    <row r="213" spans="1:71" ht="13.5" hidden="1" customHeight="1" x14ac:dyDescent="0.3">
      <c r="A213" s="51"/>
      <c r="B213" s="469"/>
      <c r="C213" s="535"/>
      <c r="D213" s="489"/>
      <c r="E213" s="200"/>
      <c r="F213" s="507"/>
      <c r="G213" s="508">
        <f t="shared" si="32"/>
        <v>0</v>
      </c>
      <c r="H213" s="509"/>
      <c r="I213" s="529">
        <f t="shared" ref="I213:S213" si="35">+H213</f>
        <v>0</v>
      </c>
      <c r="J213" s="529">
        <f t="shared" si="35"/>
        <v>0</v>
      </c>
      <c r="K213" s="529">
        <f t="shared" si="35"/>
        <v>0</v>
      </c>
      <c r="L213" s="529">
        <f t="shared" si="35"/>
        <v>0</v>
      </c>
      <c r="M213" s="529">
        <f t="shared" si="35"/>
        <v>0</v>
      </c>
      <c r="N213" s="529">
        <f t="shared" si="35"/>
        <v>0</v>
      </c>
      <c r="O213" s="529">
        <f t="shared" si="35"/>
        <v>0</v>
      </c>
      <c r="P213" s="529">
        <f t="shared" si="35"/>
        <v>0</v>
      </c>
      <c r="Q213" s="529">
        <f t="shared" si="35"/>
        <v>0</v>
      </c>
      <c r="R213" s="529">
        <f t="shared" si="35"/>
        <v>0</v>
      </c>
      <c r="S213" s="529">
        <f t="shared" si="35"/>
        <v>0</v>
      </c>
      <c r="T213" s="491"/>
      <c r="U213" s="120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414"/>
    </row>
    <row r="214" spans="1:71" ht="17.100000000000001" customHeight="1" x14ac:dyDescent="0.3">
      <c r="A214" s="51"/>
      <c r="B214" s="469"/>
      <c r="C214" s="535"/>
      <c r="D214" s="489"/>
      <c r="E214" s="200"/>
      <c r="F214" s="533" t="s">
        <v>96</v>
      </c>
      <c r="G214" s="508">
        <f t="shared" ref="G214:S214" si="36">SUM(G215:G220)</f>
        <v>0</v>
      </c>
      <c r="H214" s="534">
        <f t="shared" si="36"/>
        <v>0</v>
      </c>
      <c r="I214" s="534">
        <f t="shared" si="36"/>
        <v>0</v>
      </c>
      <c r="J214" s="534">
        <f t="shared" si="36"/>
        <v>0</v>
      </c>
      <c r="K214" s="534">
        <f t="shared" si="36"/>
        <v>0</v>
      </c>
      <c r="L214" s="534">
        <f t="shared" si="36"/>
        <v>0</v>
      </c>
      <c r="M214" s="534">
        <f t="shared" si="36"/>
        <v>0</v>
      </c>
      <c r="N214" s="534">
        <f t="shared" si="36"/>
        <v>0</v>
      </c>
      <c r="O214" s="534">
        <f t="shared" si="36"/>
        <v>0</v>
      </c>
      <c r="P214" s="534">
        <f t="shared" si="36"/>
        <v>0</v>
      </c>
      <c r="Q214" s="534">
        <f t="shared" si="36"/>
        <v>0</v>
      </c>
      <c r="R214" s="534">
        <f t="shared" si="36"/>
        <v>0</v>
      </c>
      <c r="S214" s="534">
        <f t="shared" si="36"/>
        <v>0</v>
      </c>
      <c r="T214" s="491"/>
      <c r="U214" s="120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414"/>
    </row>
    <row r="215" spans="1:71" ht="13.5" customHeight="1" x14ac:dyDescent="0.3">
      <c r="A215" s="51"/>
      <c r="B215" s="469"/>
      <c r="C215" s="535"/>
      <c r="D215" s="489"/>
      <c r="E215" s="200"/>
      <c r="F215" s="507" t="s">
        <v>71</v>
      </c>
      <c r="G215" s="508">
        <f t="shared" ref="G215:G220" si="37">SUM(H215:S215)</f>
        <v>0</v>
      </c>
      <c r="H215" s="509"/>
      <c r="I215" s="529"/>
      <c r="J215" s="529"/>
      <c r="K215" s="529"/>
      <c r="L215" s="529"/>
      <c r="M215" s="529"/>
      <c r="N215" s="529"/>
      <c r="O215" s="529"/>
      <c r="P215" s="529"/>
      <c r="Q215" s="529"/>
      <c r="R215" s="529"/>
      <c r="S215" s="529"/>
      <c r="T215" s="517"/>
      <c r="U215" s="120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414"/>
    </row>
    <row r="216" spans="1:71" ht="13.5" customHeight="1" thickBot="1" x14ac:dyDescent="0.35">
      <c r="A216" s="51"/>
      <c r="B216" s="469"/>
      <c r="C216" s="535"/>
      <c r="D216" s="489"/>
      <c r="E216" s="200"/>
      <c r="F216" s="507" t="s">
        <v>98</v>
      </c>
      <c r="G216" s="508">
        <f t="shared" si="37"/>
        <v>0</v>
      </c>
      <c r="H216" s="509"/>
      <c r="I216" s="529"/>
      <c r="J216" s="529"/>
      <c r="K216" s="529"/>
      <c r="L216" s="529"/>
      <c r="M216" s="529"/>
      <c r="N216" s="529"/>
      <c r="O216" s="529"/>
      <c r="P216" s="529"/>
      <c r="Q216" s="529"/>
      <c r="R216" s="529"/>
      <c r="S216" s="529"/>
      <c r="T216" s="491"/>
      <c r="U216" s="120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414"/>
    </row>
    <row r="217" spans="1:71" ht="13.5" customHeight="1" thickBot="1" x14ac:dyDescent="0.35">
      <c r="A217" s="51"/>
      <c r="B217" s="932" t="s">
        <v>310</v>
      </c>
      <c r="C217" s="933"/>
      <c r="D217" s="934"/>
      <c r="E217" s="200"/>
      <c r="F217" s="507"/>
      <c r="G217" s="508">
        <f t="shared" si="37"/>
        <v>0</v>
      </c>
      <c r="H217" s="509"/>
      <c r="I217" s="529"/>
      <c r="J217" s="529"/>
      <c r="K217" s="529"/>
      <c r="L217" s="529"/>
      <c r="M217" s="529"/>
      <c r="N217" s="529"/>
      <c r="O217" s="529"/>
      <c r="P217" s="529"/>
      <c r="Q217" s="529"/>
      <c r="R217" s="529"/>
      <c r="S217" s="529"/>
      <c r="T217" s="491"/>
      <c r="U217" s="120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414"/>
    </row>
    <row r="218" spans="1:71" ht="13.5" hidden="1" customHeight="1" x14ac:dyDescent="0.3">
      <c r="A218" s="51"/>
      <c r="B218" s="469"/>
      <c r="C218" s="535"/>
      <c r="D218" s="489"/>
      <c r="E218" s="200"/>
      <c r="F218" s="507"/>
      <c r="G218" s="508">
        <f t="shared" si="37"/>
        <v>0</v>
      </c>
      <c r="H218" s="509"/>
      <c r="I218" s="529">
        <f t="shared" ref="I218:S218" si="38">+H218</f>
        <v>0</v>
      </c>
      <c r="J218" s="529">
        <f t="shared" si="38"/>
        <v>0</v>
      </c>
      <c r="K218" s="529">
        <f t="shared" si="38"/>
        <v>0</v>
      </c>
      <c r="L218" s="529">
        <f t="shared" si="38"/>
        <v>0</v>
      </c>
      <c r="M218" s="529">
        <f t="shared" si="38"/>
        <v>0</v>
      </c>
      <c r="N218" s="529">
        <f t="shared" si="38"/>
        <v>0</v>
      </c>
      <c r="O218" s="529">
        <f t="shared" si="38"/>
        <v>0</v>
      </c>
      <c r="P218" s="529">
        <f t="shared" si="38"/>
        <v>0</v>
      </c>
      <c r="Q218" s="529">
        <f t="shared" si="38"/>
        <v>0</v>
      </c>
      <c r="R218" s="529">
        <f t="shared" si="38"/>
        <v>0</v>
      </c>
      <c r="S218" s="529">
        <f t="shared" si="38"/>
        <v>0</v>
      </c>
      <c r="T218" s="491"/>
      <c r="U218" s="120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414"/>
    </row>
    <row r="219" spans="1:71" ht="13.5" hidden="1" customHeight="1" x14ac:dyDescent="0.3">
      <c r="A219" s="51"/>
      <c r="B219" s="469"/>
      <c r="C219" s="535"/>
      <c r="D219" s="489"/>
      <c r="E219" s="200"/>
      <c r="F219" s="507"/>
      <c r="G219" s="508">
        <f t="shared" si="37"/>
        <v>0</v>
      </c>
      <c r="H219" s="509"/>
      <c r="I219" s="529">
        <f t="shared" ref="I219:S219" si="39">+H219</f>
        <v>0</v>
      </c>
      <c r="J219" s="529">
        <f t="shared" si="39"/>
        <v>0</v>
      </c>
      <c r="K219" s="529">
        <f t="shared" si="39"/>
        <v>0</v>
      </c>
      <c r="L219" s="529">
        <f t="shared" si="39"/>
        <v>0</v>
      </c>
      <c r="M219" s="529">
        <f t="shared" si="39"/>
        <v>0</v>
      </c>
      <c r="N219" s="529">
        <f t="shared" si="39"/>
        <v>0</v>
      </c>
      <c r="O219" s="529">
        <f t="shared" si="39"/>
        <v>0</v>
      </c>
      <c r="P219" s="529">
        <f t="shared" si="39"/>
        <v>0</v>
      </c>
      <c r="Q219" s="529">
        <f t="shared" si="39"/>
        <v>0</v>
      </c>
      <c r="R219" s="529">
        <f t="shared" si="39"/>
        <v>0</v>
      </c>
      <c r="S219" s="529">
        <f t="shared" si="39"/>
        <v>0</v>
      </c>
      <c r="T219" s="491"/>
      <c r="U219" s="120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414"/>
    </row>
    <row r="220" spans="1:71" ht="13.5" hidden="1" customHeight="1" x14ac:dyDescent="0.3">
      <c r="A220" s="51"/>
      <c r="B220" s="469"/>
      <c r="C220" s="535"/>
      <c r="D220" s="489"/>
      <c r="E220" s="200"/>
      <c r="F220" s="507"/>
      <c r="G220" s="508">
        <f t="shared" si="37"/>
        <v>0</v>
      </c>
      <c r="H220" s="509"/>
      <c r="I220" s="529">
        <f t="shared" ref="I220:S220" si="40">+H220</f>
        <v>0</v>
      </c>
      <c r="J220" s="529">
        <f t="shared" si="40"/>
        <v>0</v>
      </c>
      <c r="K220" s="529">
        <f t="shared" si="40"/>
        <v>0</v>
      </c>
      <c r="L220" s="529">
        <f t="shared" si="40"/>
        <v>0</v>
      </c>
      <c r="M220" s="529">
        <f t="shared" si="40"/>
        <v>0</v>
      </c>
      <c r="N220" s="529">
        <f t="shared" si="40"/>
        <v>0</v>
      </c>
      <c r="O220" s="529">
        <f t="shared" si="40"/>
        <v>0</v>
      </c>
      <c r="P220" s="529">
        <f t="shared" si="40"/>
        <v>0</v>
      </c>
      <c r="Q220" s="529">
        <f t="shared" si="40"/>
        <v>0</v>
      </c>
      <c r="R220" s="529">
        <f t="shared" si="40"/>
        <v>0</v>
      </c>
      <c r="S220" s="529">
        <f t="shared" si="40"/>
        <v>0</v>
      </c>
      <c r="T220" s="491"/>
      <c r="U220" s="120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414"/>
    </row>
    <row r="221" spans="1:71" ht="17.100000000000001" customHeight="1" x14ac:dyDescent="0.3">
      <c r="A221" s="51"/>
      <c r="B221" s="469"/>
      <c r="C221" s="535"/>
      <c r="D221" s="489"/>
      <c r="E221" s="200"/>
      <c r="F221" s="533" t="s">
        <v>82</v>
      </c>
      <c r="G221" s="508">
        <f t="shared" ref="G221:S221" si="41">SUM(G222:G227)</f>
        <v>0</v>
      </c>
      <c r="H221" s="534">
        <f t="shared" si="41"/>
        <v>0</v>
      </c>
      <c r="I221" s="534">
        <f t="shared" si="41"/>
        <v>0</v>
      </c>
      <c r="J221" s="534">
        <f t="shared" si="41"/>
        <v>0</v>
      </c>
      <c r="K221" s="534">
        <f t="shared" si="41"/>
        <v>0</v>
      </c>
      <c r="L221" s="534">
        <f t="shared" si="41"/>
        <v>0</v>
      </c>
      <c r="M221" s="534">
        <f t="shared" si="41"/>
        <v>0</v>
      </c>
      <c r="N221" s="534">
        <f t="shared" si="41"/>
        <v>0</v>
      </c>
      <c r="O221" s="534">
        <f t="shared" si="41"/>
        <v>0</v>
      </c>
      <c r="P221" s="534">
        <f t="shared" si="41"/>
        <v>0</v>
      </c>
      <c r="Q221" s="534">
        <f t="shared" si="41"/>
        <v>0</v>
      </c>
      <c r="R221" s="534">
        <f t="shared" si="41"/>
        <v>0</v>
      </c>
      <c r="S221" s="534">
        <f t="shared" si="41"/>
        <v>0</v>
      </c>
      <c r="T221" s="491"/>
      <c r="U221" s="120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414"/>
    </row>
    <row r="222" spans="1:71" ht="13.5" customHeight="1" x14ac:dyDescent="0.3">
      <c r="A222" s="51"/>
      <c r="B222" s="469"/>
      <c r="C222" s="535"/>
      <c r="D222" s="489"/>
      <c r="E222" s="200"/>
      <c r="F222" s="507" t="s">
        <v>83</v>
      </c>
      <c r="G222" s="508">
        <f t="shared" ref="G222:G227" si="42">SUM(H222:S222)</f>
        <v>0</v>
      </c>
      <c r="H222" s="509"/>
      <c r="I222" s="529"/>
      <c r="J222" s="529"/>
      <c r="K222" s="529"/>
      <c r="L222" s="529"/>
      <c r="M222" s="529"/>
      <c r="N222" s="529"/>
      <c r="O222" s="529"/>
      <c r="P222" s="529"/>
      <c r="Q222" s="529"/>
      <c r="R222" s="529"/>
      <c r="S222" s="529"/>
      <c r="T222" s="491"/>
      <c r="U222" s="120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414"/>
    </row>
    <row r="223" spans="1:71" ht="13.5" customHeight="1" thickBot="1" x14ac:dyDescent="0.35">
      <c r="A223" s="51"/>
      <c r="B223" s="469"/>
      <c r="C223" s="535"/>
      <c r="D223" s="489"/>
      <c r="E223" s="200"/>
      <c r="F223" s="507" t="s">
        <v>71</v>
      </c>
      <c r="G223" s="508">
        <f t="shared" si="42"/>
        <v>0</v>
      </c>
      <c r="H223" s="509"/>
      <c r="I223" s="529"/>
      <c r="J223" s="529"/>
      <c r="K223" s="529"/>
      <c r="L223" s="529"/>
      <c r="M223" s="529"/>
      <c r="N223" s="529"/>
      <c r="O223" s="529"/>
      <c r="P223" s="529"/>
      <c r="Q223" s="529"/>
      <c r="R223" s="529"/>
      <c r="S223" s="529"/>
      <c r="T223" s="491"/>
      <c r="U223" s="120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414"/>
    </row>
    <row r="224" spans="1:71" ht="13.5" customHeight="1" thickBot="1" x14ac:dyDescent="0.35">
      <c r="A224" s="51"/>
      <c r="B224" s="932" t="s">
        <v>310</v>
      </c>
      <c r="C224" s="933"/>
      <c r="D224" s="934"/>
      <c r="E224" s="200"/>
      <c r="F224" s="507"/>
      <c r="G224" s="508">
        <f t="shared" si="42"/>
        <v>0</v>
      </c>
      <c r="H224" s="509"/>
      <c r="I224" s="529"/>
      <c r="J224" s="529"/>
      <c r="K224" s="529"/>
      <c r="L224" s="529"/>
      <c r="M224" s="529"/>
      <c r="N224" s="529"/>
      <c r="O224" s="529"/>
      <c r="P224" s="529"/>
      <c r="Q224" s="529"/>
      <c r="R224" s="529"/>
      <c r="S224" s="529"/>
      <c r="T224" s="491"/>
      <c r="U224" s="120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414"/>
    </row>
    <row r="225" spans="1:71" ht="13.5" hidden="1" customHeight="1" x14ac:dyDescent="0.3">
      <c r="A225" s="51"/>
      <c r="B225" s="469"/>
      <c r="C225" s="469"/>
      <c r="D225" s="489"/>
      <c r="E225" s="200"/>
      <c r="F225" s="507"/>
      <c r="G225" s="508">
        <f t="shared" si="42"/>
        <v>0</v>
      </c>
      <c r="H225" s="509"/>
      <c r="I225" s="529">
        <f t="shared" ref="I225:S225" si="43">+H225</f>
        <v>0</v>
      </c>
      <c r="J225" s="529">
        <f t="shared" si="43"/>
        <v>0</v>
      </c>
      <c r="K225" s="529">
        <f t="shared" si="43"/>
        <v>0</v>
      </c>
      <c r="L225" s="529">
        <f t="shared" si="43"/>
        <v>0</v>
      </c>
      <c r="M225" s="529">
        <f t="shared" si="43"/>
        <v>0</v>
      </c>
      <c r="N225" s="529">
        <f t="shared" si="43"/>
        <v>0</v>
      </c>
      <c r="O225" s="529">
        <f t="shared" si="43"/>
        <v>0</v>
      </c>
      <c r="P225" s="529">
        <f t="shared" si="43"/>
        <v>0</v>
      </c>
      <c r="Q225" s="529">
        <f t="shared" si="43"/>
        <v>0</v>
      </c>
      <c r="R225" s="529">
        <f t="shared" si="43"/>
        <v>0</v>
      </c>
      <c r="S225" s="529">
        <f t="shared" si="43"/>
        <v>0</v>
      </c>
      <c r="T225" s="491"/>
      <c r="U225" s="120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414"/>
    </row>
    <row r="226" spans="1:71" ht="13.5" hidden="1" customHeight="1" x14ac:dyDescent="0.3">
      <c r="A226" s="51"/>
      <c r="B226" s="469"/>
      <c r="C226" s="469"/>
      <c r="D226" s="489"/>
      <c r="E226" s="200"/>
      <c r="F226" s="507"/>
      <c r="G226" s="508">
        <f t="shared" si="42"/>
        <v>0</v>
      </c>
      <c r="H226" s="509"/>
      <c r="I226" s="529">
        <f t="shared" ref="I226:S226" si="44">+H226</f>
        <v>0</v>
      </c>
      <c r="J226" s="529">
        <f t="shared" si="44"/>
        <v>0</v>
      </c>
      <c r="K226" s="529">
        <f t="shared" si="44"/>
        <v>0</v>
      </c>
      <c r="L226" s="529">
        <f t="shared" si="44"/>
        <v>0</v>
      </c>
      <c r="M226" s="529">
        <f t="shared" si="44"/>
        <v>0</v>
      </c>
      <c r="N226" s="529">
        <f t="shared" si="44"/>
        <v>0</v>
      </c>
      <c r="O226" s="529">
        <f t="shared" si="44"/>
        <v>0</v>
      </c>
      <c r="P226" s="529">
        <f t="shared" si="44"/>
        <v>0</v>
      </c>
      <c r="Q226" s="529">
        <f t="shared" si="44"/>
        <v>0</v>
      </c>
      <c r="R226" s="529">
        <f t="shared" si="44"/>
        <v>0</v>
      </c>
      <c r="S226" s="529">
        <f t="shared" si="44"/>
        <v>0</v>
      </c>
      <c r="T226" s="491"/>
      <c r="U226" s="120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414"/>
    </row>
    <row r="227" spans="1:71" ht="13.5" hidden="1" customHeight="1" x14ac:dyDescent="0.3">
      <c r="A227" s="51"/>
      <c r="B227" s="469"/>
      <c r="C227" s="469"/>
      <c r="D227" s="489"/>
      <c r="E227" s="200"/>
      <c r="F227" s="507"/>
      <c r="G227" s="508">
        <f t="shared" si="42"/>
        <v>0</v>
      </c>
      <c r="H227" s="509"/>
      <c r="I227" s="529">
        <f t="shared" ref="I227:S227" si="45">+H227</f>
        <v>0</v>
      </c>
      <c r="J227" s="529">
        <f t="shared" si="45"/>
        <v>0</v>
      </c>
      <c r="K227" s="529">
        <f t="shared" si="45"/>
        <v>0</v>
      </c>
      <c r="L227" s="529">
        <f t="shared" si="45"/>
        <v>0</v>
      </c>
      <c r="M227" s="529">
        <f t="shared" si="45"/>
        <v>0</v>
      </c>
      <c r="N227" s="529">
        <f t="shared" si="45"/>
        <v>0</v>
      </c>
      <c r="O227" s="529">
        <f t="shared" si="45"/>
        <v>0</v>
      </c>
      <c r="P227" s="529">
        <f t="shared" si="45"/>
        <v>0</v>
      </c>
      <c r="Q227" s="529">
        <f t="shared" si="45"/>
        <v>0</v>
      </c>
      <c r="R227" s="529">
        <f t="shared" si="45"/>
        <v>0</v>
      </c>
      <c r="S227" s="529">
        <f t="shared" si="45"/>
        <v>0</v>
      </c>
      <c r="T227" s="491"/>
      <c r="U227" s="120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414"/>
    </row>
    <row r="228" spans="1:71" ht="17.100000000000001" customHeight="1" x14ac:dyDescent="0.3">
      <c r="A228" s="51"/>
      <c r="B228" s="469"/>
      <c r="C228" s="469"/>
      <c r="D228" s="489"/>
      <c r="E228" s="200"/>
      <c r="F228" s="533" t="s">
        <v>97</v>
      </c>
      <c r="G228" s="508">
        <f t="shared" ref="G228:S228" si="46">SUM(G229:G234)</f>
        <v>0</v>
      </c>
      <c r="H228" s="534">
        <f t="shared" si="46"/>
        <v>0</v>
      </c>
      <c r="I228" s="534">
        <f t="shared" si="46"/>
        <v>0</v>
      </c>
      <c r="J228" s="534">
        <f t="shared" si="46"/>
        <v>0</v>
      </c>
      <c r="K228" s="534">
        <f t="shared" si="46"/>
        <v>0</v>
      </c>
      <c r="L228" s="534">
        <f t="shared" si="46"/>
        <v>0</v>
      </c>
      <c r="M228" s="534">
        <f t="shared" si="46"/>
        <v>0</v>
      </c>
      <c r="N228" s="534">
        <f t="shared" si="46"/>
        <v>0</v>
      </c>
      <c r="O228" s="534">
        <f t="shared" si="46"/>
        <v>0</v>
      </c>
      <c r="P228" s="534">
        <f t="shared" si="46"/>
        <v>0</v>
      </c>
      <c r="Q228" s="534">
        <f t="shared" si="46"/>
        <v>0</v>
      </c>
      <c r="R228" s="534">
        <f t="shared" si="46"/>
        <v>0</v>
      </c>
      <c r="S228" s="534">
        <f t="shared" si="46"/>
        <v>0</v>
      </c>
      <c r="T228" s="491"/>
      <c r="U228" s="120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414"/>
    </row>
    <row r="229" spans="1:71" ht="13.5" customHeight="1" x14ac:dyDescent="0.3">
      <c r="A229" s="51"/>
      <c r="B229" s="469"/>
      <c r="C229" s="469"/>
      <c r="D229" s="489"/>
      <c r="E229" s="200"/>
      <c r="F229" s="507" t="s">
        <v>70</v>
      </c>
      <c r="G229" s="508">
        <f t="shared" ref="G229:G234" si="47">SUM(H229:S229)</f>
        <v>0</v>
      </c>
      <c r="H229" s="509"/>
      <c r="I229" s="529"/>
      <c r="J229" s="529"/>
      <c r="K229" s="529"/>
      <c r="L229" s="529"/>
      <c r="M229" s="529"/>
      <c r="N229" s="529"/>
      <c r="O229" s="529"/>
      <c r="P229" s="529"/>
      <c r="Q229" s="529"/>
      <c r="R229" s="529"/>
      <c r="S229" s="529"/>
      <c r="T229" s="491"/>
      <c r="U229" s="120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414"/>
    </row>
    <row r="230" spans="1:71" ht="13.5" customHeight="1" thickBot="1" x14ac:dyDescent="0.35">
      <c r="A230" s="51"/>
      <c r="B230" s="469"/>
      <c r="C230" s="469"/>
      <c r="D230" s="489"/>
      <c r="E230" s="200"/>
      <c r="F230" s="507" t="s">
        <v>71</v>
      </c>
      <c r="G230" s="508">
        <f t="shared" si="47"/>
        <v>0</v>
      </c>
      <c r="H230" s="509"/>
      <c r="I230" s="529"/>
      <c r="J230" s="529"/>
      <c r="K230" s="529"/>
      <c r="L230" s="529"/>
      <c r="M230" s="529"/>
      <c r="N230" s="529"/>
      <c r="O230" s="529"/>
      <c r="P230" s="529"/>
      <c r="Q230" s="529"/>
      <c r="R230" s="529"/>
      <c r="S230" s="529"/>
      <c r="T230" s="491"/>
      <c r="U230" s="120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414"/>
    </row>
    <row r="231" spans="1:71" ht="13.5" customHeight="1" thickBot="1" x14ac:dyDescent="0.35">
      <c r="A231" s="51"/>
      <c r="B231" s="932" t="s">
        <v>310</v>
      </c>
      <c r="C231" s="933"/>
      <c r="D231" s="934"/>
      <c r="E231" s="200"/>
      <c r="F231" s="507"/>
      <c r="G231" s="508">
        <f t="shared" si="47"/>
        <v>0</v>
      </c>
      <c r="H231" s="509"/>
      <c r="I231" s="529"/>
      <c r="J231" s="529"/>
      <c r="K231" s="529"/>
      <c r="L231" s="529"/>
      <c r="M231" s="529"/>
      <c r="N231" s="529"/>
      <c r="O231" s="529"/>
      <c r="P231" s="529"/>
      <c r="Q231" s="529"/>
      <c r="R231" s="529"/>
      <c r="S231" s="529"/>
      <c r="T231" s="491"/>
      <c r="U231" s="120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414"/>
    </row>
    <row r="232" spans="1:71" ht="13.5" hidden="1" customHeight="1" x14ac:dyDescent="0.3">
      <c r="A232" s="51"/>
      <c r="B232" s="469"/>
      <c r="C232" s="469"/>
      <c r="D232" s="489"/>
      <c r="E232" s="200"/>
      <c r="F232" s="507"/>
      <c r="G232" s="508">
        <f t="shared" si="47"/>
        <v>0</v>
      </c>
      <c r="H232" s="509"/>
      <c r="I232" s="529">
        <f t="shared" ref="I232:S232" si="48">+H232</f>
        <v>0</v>
      </c>
      <c r="J232" s="529">
        <f t="shared" si="48"/>
        <v>0</v>
      </c>
      <c r="K232" s="529">
        <f t="shared" si="48"/>
        <v>0</v>
      </c>
      <c r="L232" s="529">
        <f t="shared" si="48"/>
        <v>0</v>
      </c>
      <c r="M232" s="529">
        <f t="shared" si="48"/>
        <v>0</v>
      </c>
      <c r="N232" s="529">
        <f t="shared" si="48"/>
        <v>0</v>
      </c>
      <c r="O232" s="529">
        <f t="shared" si="48"/>
        <v>0</v>
      </c>
      <c r="P232" s="529">
        <f t="shared" si="48"/>
        <v>0</v>
      </c>
      <c r="Q232" s="529">
        <f t="shared" si="48"/>
        <v>0</v>
      </c>
      <c r="R232" s="529">
        <f t="shared" si="48"/>
        <v>0</v>
      </c>
      <c r="S232" s="529">
        <f t="shared" si="48"/>
        <v>0</v>
      </c>
      <c r="T232" s="491"/>
      <c r="U232" s="120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414"/>
    </row>
    <row r="233" spans="1:71" ht="13.5" hidden="1" customHeight="1" x14ac:dyDescent="0.3">
      <c r="A233" s="51"/>
      <c r="B233" s="469"/>
      <c r="C233" s="469"/>
      <c r="D233" s="489"/>
      <c r="E233" s="200"/>
      <c r="F233" s="507"/>
      <c r="G233" s="508">
        <f t="shared" si="47"/>
        <v>0</v>
      </c>
      <c r="H233" s="509"/>
      <c r="I233" s="529">
        <f t="shared" ref="I233:S233" si="49">+H233</f>
        <v>0</v>
      </c>
      <c r="J233" s="529">
        <f t="shared" si="49"/>
        <v>0</v>
      </c>
      <c r="K233" s="529">
        <f t="shared" si="49"/>
        <v>0</v>
      </c>
      <c r="L233" s="529">
        <f t="shared" si="49"/>
        <v>0</v>
      </c>
      <c r="M233" s="529">
        <f t="shared" si="49"/>
        <v>0</v>
      </c>
      <c r="N233" s="529">
        <f t="shared" si="49"/>
        <v>0</v>
      </c>
      <c r="O233" s="529">
        <f t="shared" si="49"/>
        <v>0</v>
      </c>
      <c r="P233" s="529">
        <f t="shared" si="49"/>
        <v>0</v>
      </c>
      <c r="Q233" s="529">
        <f t="shared" si="49"/>
        <v>0</v>
      </c>
      <c r="R233" s="529">
        <f t="shared" si="49"/>
        <v>0</v>
      </c>
      <c r="S233" s="529">
        <f t="shared" si="49"/>
        <v>0</v>
      </c>
      <c r="T233" s="491"/>
      <c r="U233" s="120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414"/>
    </row>
    <row r="234" spans="1:71" ht="13.5" hidden="1" customHeight="1" x14ac:dyDescent="0.3">
      <c r="A234" s="51"/>
      <c r="B234" s="469"/>
      <c r="C234" s="469"/>
      <c r="D234" s="489"/>
      <c r="E234" s="200"/>
      <c r="F234" s="507"/>
      <c r="G234" s="508">
        <f t="shared" si="47"/>
        <v>0</v>
      </c>
      <c r="H234" s="509"/>
      <c r="I234" s="529">
        <f t="shared" ref="I234:S234" si="50">+H234</f>
        <v>0</v>
      </c>
      <c r="J234" s="529">
        <f t="shared" si="50"/>
        <v>0</v>
      </c>
      <c r="K234" s="529">
        <f t="shared" si="50"/>
        <v>0</v>
      </c>
      <c r="L234" s="529">
        <f t="shared" si="50"/>
        <v>0</v>
      </c>
      <c r="M234" s="529">
        <f t="shared" si="50"/>
        <v>0</v>
      </c>
      <c r="N234" s="529">
        <f t="shared" si="50"/>
        <v>0</v>
      </c>
      <c r="O234" s="529">
        <f t="shared" si="50"/>
        <v>0</v>
      </c>
      <c r="P234" s="529">
        <f t="shared" si="50"/>
        <v>0</v>
      </c>
      <c r="Q234" s="529">
        <f t="shared" si="50"/>
        <v>0</v>
      </c>
      <c r="R234" s="529">
        <f t="shared" si="50"/>
        <v>0</v>
      </c>
      <c r="S234" s="529">
        <f t="shared" si="50"/>
        <v>0</v>
      </c>
      <c r="T234" s="491"/>
      <c r="U234" s="120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414"/>
    </row>
    <row r="235" spans="1:71" ht="17.100000000000001" customHeight="1" x14ac:dyDescent="0.3">
      <c r="A235" s="51"/>
      <c r="B235" s="469"/>
      <c r="C235" s="469"/>
      <c r="D235" s="489"/>
      <c r="E235" s="200"/>
      <c r="F235" s="533" t="s">
        <v>87</v>
      </c>
      <c r="G235" s="508">
        <f t="shared" ref="G235:S235" si="51">SUM(G236:G241)</f>
        <v>0</v>
      </c>
      <c r="H235" s="534">
        <f t="shared" si="51"/>
        <v>0</v>
      </c>
      <c r="I235" s="534">
        <f t="shared" si="51"/>
        <v>0</v>
      </c>
      <c r="J235" s="534">
        <f t="shared" si="51"/>
        <v>0</v>
      </c>
      <c r="K235" s="534">
        <f t="shared" si="51"/>
        <v>0</v>
      </c>
      <c r="L235" s="534">
        <f t="shared" si="51"/>
        <v>0</v>
      </c>
      <c r="M235" s="534">
        <f t="shared" si="51"/>
        <v>0</v>
      </c>
      <c r="N235" s="534">
        <f t="shared" si="51"/>
        <v>0</v>
      </c>
      <c r="O235" s="534">
        <f t="shared" si="51"/>
        <v>0</v>
      </c>
      <c r="P235" s="534">
        <f t="shared" si="51"/>
        <v>0</v>
      </c>
      <c r="Q235" s="534">
        <f t="shared" si="51"/>
        <v>0</v>
      </c>
      <c r="R235" s="534">
        <f t="shared" si="51"/>
        <v>0</v>
      </c>
      <c r="S235" s="534">
        <f t="shared" si="51"/>
        <v>0</v>
      </c>
      <c r="T235" s="491"/>
      <c r="U235" s="120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414"/>
    </row>
    <row r="236" spans="1:71" ht="13.5" customHeight="1" x14ac:dyDescent="0.3">
      <c r="A236" s="51"/>
      <c r="B236" s="469"/>
      <c r="C236" s="469"/>
      <c r="D236" s="489"/>
      <c r="E236" s="200"/>
      <c r="F236" s="507" t="s">
        <v>84</v>
      </c>
      <c r="G236" s="508">
        <f t="shared" ref="G236:G241" si="52">SUM(H236:S236)</f>
        <v>0</v>
      </c>
      <c r="H236" s="509"/>
      <c r="I236" s="529"/>
      <c r="J236" s="529"/>
      <c r="K236" s="529"/>
      <c r="L236" s="529"/>
      <c r="M236" s="529"/>
      <c r="N236" s="529"/>
      <c r="O236" s="529"/>
      <c r="P236" s="529"/>
      <c r="Q236" s="529"/>
      <c r="R236" s="529"/>
      <c r="S236" s="529"/>
      <c r="T236" s="491"/>
      <c r="U236" s="120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414"/>
    </row>
    <row r="237" spans="1:71" ht="13.5" customHeight="1" thickBot="1" x14ac:dyDescent="0.35">
      <c r="A237" s="51"/>
      <c r="B237" s="469"/>
      <c r="C237" s="469"/>
      <c r="D237" s="489"/>
      <c r="E237" s="200"/>
      <c r="F237" s="507" t="s">
        <v>85</v>
      </c>
      <c r="G237" s="508">
        <f t="shared" si="52"/>
        <v>0</v>
      </c>
      <c r="H237" s="509"/>
      <c r="I237" s="529"/>
      <c r="J237" s="529"/>
      <c r="K237" s="529"/>
      <c r="L237" s="529"/>
      <c r="M237" s="529"/>
      <c r="N237" s="529"/>
      <c r="O237" s="529"/>
      <c r="P237" s="529"/>
      <c r="Q237" s="529"/>
      <c r="R237" s="529"/>
      <c r="S237" s="529"/>
      <c r="T237" s="491"/>
      <c r="U237" s="120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414"/>
    </row>
    <row r="238" spans="1:71" ht="13.5" customHeight="1" thickBot="1" x14ac:dyDescent="0.35">
      <c r="A238" s="51"/>
      <c r="B238" s="932" t="s">
        <v>310</v>
      </c>
      <c r="C238" s="933"/>
      <c r="D238" s="934"/>
      <c r="E238" s="200"/>
      <c r="F238" s="507"/>
      <c r="G238" s="508">
        <f t="shared" si="52"/>
        <v>0</v>
      </c>
      <c r="H238" s="509"/>
      <c r="I238" s="529"/>
      <c r="J238" s="529"/>
      <c r="K238" s="529"/>
      <c r="L238" s="529"/>
      <c r="M238" s="529"/>
      <c r="N238" s="529"/>
      <c r="O238" s="529"/>
      <c r="P238" s="529"/>
      <c r="Q238" s="529"/>
      <c r="R238" s="529"/>
      <c r="S238" s="529"/>
      <c r="T238" s="491"/>
      <c r="U238" s="120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414"/>
    </row>
    <row r="239" spans="1:71" ht="13.5" hidden="1" customHeight="1" x14ac:dyDescent="0.3">
      <c r="A239" s="51"/>
      <c r="B239" s="469"/>
      <c r="C239" s="469"/>
      <c r="D239" s="489"/>
      <c r="E239" s="200"/>
      <c r="F239" s="507"/>
      <c r="G239" s="508">
        <f t="shared" si="52"/>
        <v>0</v>
      </c>
      <c r="H239" s="509"/>
      <c r="I239" s="529">
        <f t="shared" ref="I239:S239" si="53">+H239</f>
        <v>0</v>
      </c>
      <c r="J239" s="529">
        <f t="shared" si="53"/>
        <v>0</v>
      </c>
      <c r="K239" s="529">
        <f t="shared" si="53"/>
        <v>0</v>
      </c>
      <c r="L239" s="529">
        <f t="shared" si="53"/>
        <v>0</v>
      </c>
      <c r="M239" s="529">
        <f t="shared" si="53"/>
        <v>0</v>
      </c>
      <c r="N239" s="529">
        <f t="shared" si="53"/>
        <v>0</v>
      </c>
      <c r="O239" s="529">
        <f t="shared" si="53"/>
        <v>0</v>
      </c>
      <c r="P239" s="529">
        <f t="shared" si="53"/>
        <v>0</v>
      </c>
      <c r="Q239" s="529">
        <f t="shared" si="53"/>
        <v>0</v>
      </c>
      <c r="R239" s="529">
        <f t="shared" si="53"/>
        <v>0</v>
      </c>
      <c r="S239" s="529">
        <f t="shared" si="53"/>
        <v>0</v>
      </c>
      <c r="T239" s="491"/>
      <c r="U239" s="120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414"/>
    </row>
    <row r="240" spans="1:71" ht="13.5" hidden="1" customHeight="1" x14ac:dyDescent="0.3">
      <c r="A240" s="51"/>
      <c r="B240" s="469"/>
      <c r="C240" s="469"/>
      <c r="D240" s="489"/>
      <c r="E240" s="200"/>
      <c r="F240" s="507"/>
      <c r="G240" s="508">
        <f t="shared" si="52"/>
        <v>0</v>
      </c>
      <c r="H240" s="509"/>
      <c r="I240" s="529">
        <f t="shared" ref="I240:S240" si="54">+H240</f>
        <v>0</v>
      </c>
      <c r="J240" s="529">
        <f t="shared" si="54"/>
        <v>0</v>
      </c>
      <c r="K240" s="529">
        <f t="shared" si="54"/>
        <v>0</v>
      </c>
      <c r="L240" s="529">
        <f t="shared" si="54"/>
        <v>0</v>
      </c>
      <c r="M240" s="529">
        <f t="shared" si="54"/>
        <v>0</v>
      </c>
      <c r="N240" s="529">
        <f t="shared" si="54"/>
        <v>0</v>
      </c>
      <c r="O240" s="529">
        <f t="shared" si="54"/>
        <v>0</v>
      </c>
      <c r="P240" s="529">
        <f t="shared" si="54"/>
        <v>0</v>
      </c>
      <c r="Q240" s="529">
        <f t="shared" si="54"/>
        <v>0</v>
      </c>
      <c r="R240" s="529">
        <f t="shared" si="54"/>
        <v>0</v>
      </c>
      <c r="S240" s="529">
        <f t="shared" si="54"/>
        <v>0</v>
      </c>
      <c r="T240" s="491"/>
      <c r="U240" s="120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414"/>
    </row>
    <row r="241" spans="1:71" ht="13.5" hidden="1" customHeight="1" x14ac:dyDescent="0.3">
      <c r="A241" s="51"/>
      <c r="B241" s="469"/>
      <c r="C241" s="469"/>
      <c r="D241" s="489"/>
      <c r="E241" s="200"/>
      <c r="F241" s="507"/>
      <c r="G241" s="508">
        <f t="shared" si="52"/>
        <v>0</v>
      </c>
      <c r="H241" s="509"/>
      <c r="I241" s="529">
        <f t="shared" ref="I241:S241" si="55">+H241</f>
        <v>0</v>
      </c>
      <c r="J241" s="529">
        <f t="shared" si="55"/>
        <v>0</v>
      </c>
      <c r="K241" s="529">
        <f t="shared" si="55"/>
        <v>0</v>
      </c>
      <c r="L241" s="529">
        <f t="shared" si="55"/>
        <v>0</v>
      </c>
      <c r="M241" s="529">
        <f t="shared" si="55"/>
        <v>0</v>
      </c>
      <c r="N241" s="529">
        <f t="shared" si="55"/>
        <v>0</v>
      </c>
      <c r="O241" s="529">
        <f t="shared" si="55"/>
        <v>0</v>
      </c>
      <c r="P241" s="529">
        <f t="shared" si="55"/>
        <v>0</v>
      </c>
      <c r="Q241" s="529">
        <f t="shared" si="55"/>
        <v>0</v>
      </c>
      <c r="R241" s="529">
        <f t="shared" si="55"/>
        <v>0</v>
      </c>
      <c r="S241" s="529">
        <f t="shared" si="55"/>
        <v>0</v>
      </c>
      <c r="T241" s="491"/>
      <c r="U241" s="120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414"/>
    </row>
    <row r="242" spans="1:71" ht="17.100000000000001" customHeight="1" x14ac:dyDescent="0.3">
      <c r="A242" s="51"/>
      <c r="B242" s="469"/>
      <c r="C242" s="469"/>
      <c r="D242" s="489"/>
      <c r="E242" s="200"/>
      <c r="F242" s="533" t="s">
        <v>287</v>
      </c>
      <c r="G242" s="508">
        <f t="shared" ref="G242:S242" si="56">SUM(G243:G248)</f>
        <v>0</v>
      </c>
      <c r="H242" s="534">
        <f t="shared" si="56"/>
        <v>0</v>
      </c>
      <c r="I242" s="534">
        <f t="shared" si="56"/>
        <v>0</v>
      </c>
      <c r="J242" s="534">
        <f t="shared" si="56"/>
        <v>0</v>
      </c>
      <c r="K242" s="534">
        <f t="shared" si="56"/>
        <v>0</v>
      </c>
      <c r="L242" s="534">
        <f t="shared" si="56"/>
        <v>0</v>
      </c>
      <c r="M242" s="534">
        <f t="shared" si="56"/>
        <v>0</v>
      </c>
      <c r="N242" s="534">
        <f t="shared" si="56"/>
        <v>0</v>
      </c>
      <c r="O242" s="534">
        <f t="shared" si="56"/>
        <v>0</v>
      </c>
      <c r="P242" s="534">
        <f t="shared" si="56"/>
        <v>0</v>
      </c>
      <c r="Q242" s="534">
        <f t="shared" si="56"/>
        <v>0</v>
      </c>
      <c r="R242" s="534">
        <f t="shared" si="56"/>
        <v>0</v>
      </c>
      <c r="S242" s="534">
        <f t="shared" si="56"/>
        <v>0</v>
      </c>
      <c r="T242" s="491"/>
      <c r="U242" s="120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414"/>
    </row>
    <row r="243" spans="1:71" ht="13.5" customHeight="1" x14ac:dyDescent="0.3">
      <c r="A243" s="51"/>
      <c r="B243" s="469"/>
      <c r="C243" s="469"/>
      <c r="D243" s="489"/>
      <c r="E243" s="200"/>
      <c r="F243" s="507"/>
      <c r="G243" s="508">
        <f t="shared" ref="G243:G248" si="57">SUM(H243:S243)</f>
        <v>0</v>
      </c>
      <c r="H243" s="509"/>
      <c r="I243" s="509"/>
      <c r="J243" s="509"/>
      <c r="K243" s="509"/>
      <c r="L243" s="509"/>
      <c r="M243" s="509"/>
      <c r="N243" s="509"/>
      <c r="O243" s="509"/>
      <c r="P243" s="509"/>
      <c r="Q243" s="509"/>
      <c r="R243" s="509"/>
      <c r="S243" s="509"/>
      <c r="T243" s="491"/>
      <c r="U243" s="120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414"/>
    </row>
    <row r="244" spans="1:71" ht="13.5" customHeight="1" x14ac:dyDescent="0.3">
      <c r="A244" s="51"/>
      <c r="B244" s="469"/>
      <c r="C244" s="469"/>
      <c r="D244" s="489"/>
      <c r="E244" s="200"/>
      <c r="F244" s="507"/>
      <c r="G244" s="508">
        <f t="shared" si="57"/>
        <v>0</v>
      </c>
      <c r="H244" s="509"/>
      <c r="I244" s="529"/>
      <c r="J244" s="529"/>
      <c r="K244" s="529"/>
      <c r="L244" s="529"/>
      <c r="M244" s="529"/>
      <c r="N244" s="529"/>
      <c r="O244" s="529"/>
      <c r="P244" s="529"/>
      <c r="Q244" s="529"/>
      <c r="R244" s="529"/>
      <c r="S244" s="529"/>
      <c r="T244" s="491"/>
      <c r="U244" s="120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414"/>
    </row>
    <row r="245" spans="1:71" ht="13.5" hidden="1" customHeight="1" x14ac:dyDescent="0.3">
      <c r="A245" s="51"/>
      <c r="B245" s="469"/>
      <c r="C245" s="469"/>
      <c r="D245" s="489"/>
      <c r="E245" s="200"/>
      <c r="F245" s="536"/>
      <c r="G245" s="508">
        <f t="shared" si="57"/>
        <v>0</v>
      </c>
      <c r="H245" s="537"/>
      <c r="I245" s="538">
        <f t="shared" ref="I245:S245" si="58">+H245</f>
        <v>0</v>
      </c>
      <c r="J245" s="538">
        <f t="shared" si="58"/>
        <v>0</v>
      </c>
      <c r="K245" s="538">
        <f t="shared" si="58"/>
        <v>0</v>
      </c>
      <c r="L245" s="538">
        <f t="shared" si="58"/>
        <v>0</v>
      </c>
      <c r="M245" s="538">
        <f t="shared" si="58"/>
        <v>0</v>
      </c>
      <c r="N245" s="538">
        <f t="shared" si="58"/>
        <v>0</v>
      </c>
      <c r="O245" s="538">
        <f t="shared" si="58"/>
        <v>0</v>
      </c>
      <c r="P245" s="538">
        <f t="shared" si="58"/>
        <v>0</v>
      </c>
      <c r="Q245" s="538">
        <f t="shared" si="58"/>
        <v>0</v>
      </c>
      <c r="R245" s="538">
        <f t="shared" si="58"/>
        <v>0</v>
      </c>
      <c r="S245" s="538">
        <f t="shared" si="58"/>
        <v>0</v>
      </c>
      <c r="T245" s="491"/>
      <c r="U245" s="120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414"/>
    </row>
    <row r="246" spans="1:71" ht="13.5" hidden="1" customHeight="1" x14ac:dyDescent="0.3">
      <c r="A246" s="51"/>
      <c r="B246" s="469"/>
      <c r="C246" s="469"/>
      <c r="D246" s="489"/>
      <c r="E246" s="200"/>
      <c r="F246" s="536"/>
      <c r="G246" s="508">
        <f t="shared" si="57"/>
        <v>0</v>
      </c>
      <c r="H246" s="537"/>
      <c r="I246" s="538">
        <f t="shared" ref="I246:S246" si="59">+H246</f>
        <v>0</v>
      </c>
      <c r="J246" s="538">
        <f t="shared" si="59"/>
        <v>0</v>
      </c>
      <c r="K246" s="538">
        <f t="shared" si="59"/>
        <v>0</v>
      </c>
      <c r="L246" s="538">
        <f t="shared" si="59"/>
        <v>0</v>
      </c>
      <c r="M246" s="538">
        <f t="shared" si="59"/>
        <v>0</v>
      </c>
      <c r="N246" s="538">
        <f t="shared" si="59"/>
        <v>0</v>
      </c>
      <c r="O246" s="538">
        <f t="shared" si="59"/>
        <v>0</v>
      </c>
      <c r="P246" s="538">
        <f t="shared" si="59"/>
        <v>0</v>
      </c>
      <c r="Q246" s="538">
        <f t="shared" si="59"/>
        <v>0</v>
      </c>
      <c r="R246" s="538">
        <f t="shared" si="59"/>
        <v>0</v>
      </c>
      <c r="S246" s="538">
        <f t="shared" si="59"/>
        <v>0</v>
      </c>
      <c r="T246" s="491"/>
      <c r="U246" s="120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414"/>
    </row>
    <row r="247" spans="1:71" ht="13.5" hidden="1" customHeight="1" x14ac:dyDescent="0.3">
      <c r="A247" s="51"/>
      <c r="B247" s="469"/>
      <c r="C247" s="469"/>
      <c r="D247" s="489"/>
      <c r="E247" s="200"/>
      <c r="F247" s="536"/>
      <c r="G247" s="508">
        <f t="shared" si="57"/>
        <v>0</v>
      </c>
      <c r="H247" s="537"/>
      <c r="I247" s="538">
        <f t="shared" ref="I247:S247" si="60">+H247</f>
        <v>0</v>
      </c>
      <c r="J247" s="538">
        <f t="shared" si="60"/>
        <v>0</v>
      </c>
      <c r="K247" s="538">
        <f t="shared" si="60"/>
        <v>0</v>
      </c>
      <c r="L247" s="538">
        <f t="shared" si="60"/>
        <v>0</v>
      </c>
      <c r="M247" s="538">
        <f t="shared" si="60"/>
        <v>0</v>
      </c>
      <c r="N247" s="538">
        <f t="shared" si="60"/>
        <v>0</v>
      </c>
      <c r="O247" s="538">
        <f t="shared" si="60"/>
        <v>0</v>
      </c>
      <c r="P247" s="538">
        <f t="shared" si="60"/>
        <v>0</v>
      </c>
      <c r="Q247" s="538">
        <f t="shared" si="60"/>
        <v>0</v>
      </c>
      <c r="R247" s="538">
        <f t="shared" si="60"/>
        <v>0</v>
      </c>
      <c r="S247" s="538">
        <f t="shared" si="60"/>
        <v>0</v>
      </c>
      <c r="T247" s="491"/>
      <c r="U247" s="120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414"/>
    </row>
    <row r="248" spans="1:71" ht="13.5" hidden="1" customHeight="1" x14ac:dyDescent="0.3">
      <c r="A248" s="51"/>
      <c r="B248" s="469"/>
      <c r="C248" s="469"/>
      <c r="D248" s="489"/>
      <c r="E248" s="200"/>
      <c r="F248" s="536"/>
      <c r="G248" s="508">
        <f t="shared" si="57"/>
        <v>0</v>
      </c>
      <c r="H248" s="537"/>
      <c r="I248" s="538">
        <f t="shared" ref="I248:S248" si="61">+H248</f>
        <v>0</v>
      </c>
      <c r="J248" s="538">
        <f t="shared" si="61"/>
        <v>0</v>
      </c>
      <c r="K248" s="538">
        <f t="shared" si="61"/>
        <v>0</v>
      </c>
      <c r="L248" s="538">
        <f t="shared" si="61"/>
        <v>0</v>
      </c>
      <c r="M248" s="538">
        <f t="shared" si="61"/>
        <v>0</v>
      </c>
      <c r="N248" s="538">
        <f t="shared" si="61"/>
        <v>0</v>
      </c>
      <c r="O248" s="538">
        <f t="shared" si="61"/>
        <v>0</v>
      </c>
      <c r="P248" s="538">
        <f t="shared" si="61"/>
        <v>0</v>
      </c>
      <c r="Q248" s="538">
        <f t="shared" si="61"/>
        <v>0</v>
      </c>
      <c r="R248" s="538">
        <f t="shared" si="61"/>
        <v>0</v>
      </c>
      <c r="S248" s="538">
        <f t="shared" si="61"/>
        <v>0</v>
      </c>
      <c r="T248" s="491"/>
      <c r="U248" s="120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414"/>
    </row>
    <row r="249" spans="1:71" ht="17.100000000000001" customHeight="1" x14ac:dyDescent="0.3">
      <c r="A249" s="51"/>
      <c r="B249" s="469"/>
      <c r="C249" s="469"/>
      <c r="D249" s="489"/>
      <c r="E249" s="200"/>
      <c r="F249" s="533" t="s">
        <v>113</v>
      </c>
      <c r="G249" s="508">
        <f t="shared" ref="G249:S249" si="62">SUM(G250:G255)</f>
        <v>0</v>
      </c>
      <c r="H249" s="534">
        <f t="shared" si="62"/>
        <v>0</v>
      </c>
      <c r="I249" s="534">
        <f t="shared" si="62"/>
        <v>0</v>
      </c>
      <c r="J249" s="534">
        <f t="shared" si="62"/>
        <v>0</v>
      </c>
      <c r="K249" s="534">
        <f t="shared" si="62"/>
        <v>0</v>
      </c>
      <c r="L249" s="534">
        <f t="shared" si="62"/>
        <v>0</v>
      </c>
      <c r="M249" s="534">
        <f t="shared" si="62"/>
        <v>0</v>
      </c>
      <c r="N249" s="534">
        <f t="shared" si="62"/>
        <v>0</v>
      </c>
      <c r="O249" s="534">
        <f t="shared" si="62"/>
        <v>0</v>
      </c>
      <c r="P249" s="534">
        <f t="shared" si="62"/>
        <v>0</v>
      </c>
      <c r="Q249" s="534">
        <f t="shared" si="62"/>
        <v>0</v>
      </c>
      <c r="R249" s="534">
        <f t="shared" si="62"/>
        <v>0</v>
      </c>
      <c r="S249" s="534">
        <f t="shared" si="62"/>
        <v>0</v>
      </c>
      <c r="T249" s="491"/>
      <c r="U249" s="120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414"/>
    </row>
    <row r="250" spans="1:71" ht="13.5" customHeight="1" thickBot="1" x14ac:dyDescent="0.35">
      <c r="A250" s="51"/>
      <c r="B250" s="469"/>
      <c r="C250" s="469"/>
      <c r="D250" s="489"/>
      <c r="E250" s="200"/>
      <c r="F250" s="507"/>
      <c r="G250" s="508">
        <f t="shared" ref="G250:G255" si="63">SUM(H250:S250)</f>
        <v>0</v>
      </c>
      <c r="H250" s="509"/>
      <c r="I250" s="529"/>
      <c r="J250" s="529"/>
      <c r="K250" s="529"/>
      <c r="L250" s="529"/>
      <c r="M250" s="529"/>
      <c r="N250" s="529"/>
      <c r="O250" s="529"/>
      <c r="P250" s="529"/>
      <c r="Q250" s="529"/>
      <c r="R250" s="529"/>
      <c r="S250" s="529"/>
      <c r="T250" s="491"/>
      <c r="U250" s="120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414"/>
    </row>
    <row r="251" spans="1:71" ht="13.5" customHeight="1" thickBot="1" x14ac:dyDescent="0.35">
      <c r="A251" s="51"/>
      <c r="B251" s="932" t="s">
        <v>310</v>
      </c>
      <c r="C251" s="933"/>
      <c r="D251" s="934"/>
      <c r="E251" s="200"/>
      <c r="F251" s="507"/>
      <c r="G251" s="508">
        <f t="shared" si="63"/>
        <v>0</v>
      </c>
      <c r="H251" s="509"/>
      <c r="I251" s="529"/>
      <c r="J251" s="529"/>
      <c r="K251" s="529"/>
      <c r="L251" s="529"/>
      <c r="M251" s="529"/>
      <c r="N251" s="529"/>
      <c r="O251" s="529"/>
      <c r="P251" s="529"/>
      <c r="Q251" s="529"/>
      <c r="R251" s="529"/>
      <c r="S251" s="529"/>
      <c r="T251" s="491"/>
      <c r="U251" s="120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414"/>
    </row>
    <row r="252" spans="1:71" ht="13.5" hidden="1" customHeight="1" x14ac:dyDescent="0.3">
      <c r="A252" s="51"/>
      <c r="B252" s="469"/>
      <c r="C252" s="469"/>
      <c r="D252" s="489"/>
      <c r="E252" s="200"/>
      <c r="F252" s="507"/>
      <c r="G252" s="508">
        <f t="shared" si="63"/>
        <v>0</v>
      </c>
      <c r="H252" s="509"/>
      <c r="I252" s="529">
        <f t="shared" ref="I252:S252" si="64">+H252</f>
        <v>0</v>
      </c>
      <c r="J252" s="529">
        <f t="shared" si="64"/>
        <v>0</v>
      </c>
      <c r="K252" s="529">
        <f t="shared" si="64"/>
        <v>0</v>
      </c>
      <c r="L252" s="529">
        <f t="shared" si="64"/>
        <v>0</v>
      </c>
      <c r="M252" s="529">
        <f t="shared" si="64"/>
        <v>0</v>
      </c>
      <c r="N252" s="529">
        <f t="shared" si="64"/>
        <v>0</v>
      </c>
      <c r="O252" s="529">
        <f t="shared" si="64"/>
        <v>0</v>
      </c>
      <c r="P252" s="529">
        <f t="shared" si="64"/>
        <v>0</v>
      </c>
      <c r="Q252" s="529">
        <f t="shared" si="64"/>
        <v>0</v>
      </c>
      <c r="R252" s="529">
        <f t="shared" si="64"/>
        <v>0</v>
      </c>
      <c r="S252" s="529">
        <f t="shared" si="64"/>
        <v>0</v>
      </c>
      <c r="T252" s="491"/>
      <c r="U252" s="120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414"/>
    </row>
    <row r="253" spans="1:71" ht="13.5" hidden="1" customHeight="1" x14ac:dyDescent="0.3">
      <c r="A253" s="51"/>
      <c r="B253" s="469"/>
      <c r="C253" s="469"/>
      <c r="D253" s="489"/>
      <c r="E253" s="200"/>
      <c r="F253" s="507"/>
      <c r="G253" s="508">
        <f t="shared" si="63"/>
        <v>0</v>
      </c>
      <c r="H253" s="509"/>
      <c r="I253" s="529">
        <f t="shared" ref="I253:S253" si="65">+H253</f>
        <v>0</v>
      </c>
      <c r="J253" s="529">
        <f t="shared" si="65"/>
        <v>0</v>
      </c>
      <c r="K253" s="529">
        <f t="shared" si="65"/>
        <v>0</v>
      </c>
      <c r="L253" s="529">
        <f t="shared" si="65"/>
        <v>0</v>
      </c>
      <c r="M253" s="529">
        <f t="shared" si="65"/>
        <v>0</v>
      </c>
      <c r="N253" s="529">
        <f t="shared" si="65"/>
        <v>0</v>
      </c>
      <c r="O253" s="529">
        <f t="shared" si="65"/>
        <v>0</v>
      </c>
      <c r="P253" s="529">
        <f t="shared" si="65"/>
        <v>0</v>
      </c>
      <c r="Q253" s="529">
        <f t="shared" si="65"/>
        <v>0</v>
      </c>
      <c r="R253" s="529">
        <f t="shared" si="65"/>
        <v>0</v>
      </c>
      <c r="S253" s="529">
        <f t="shared" si="65"/>
        <v>0</v>
      </c>
      <c r="T253" s="491"/>
      <c r="U253" s="120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414"/>
    </row>
    <row r="254" spans="1:71" ht="13.5" hidden="1" customHeight="1" x14ac:dyDescent="0.3">
      <c r="A254" s="51"/>
      <c r="B254" s="469"/>
      <c r="C254" s="469"/>
      <c r="D254" s="489"/>
      <c r="E254" s="200"/>
      <c r="F254" s="507"/>
      <c r="G254" s="508">
        <f t="shared" si="63"/>
        <v>0</v>
      </c>
      <c r="H254" s="509"/>
      <c r="I254" s="529">
        <f t="shared" ref="I254:S254" si="66">+H254</f>
        <v>0</v>
      </c>
      <c r="J254" s="529">
        <f t="shared" si="66"/>
        <v>0</v>
      </c>
      <c r="K254" s="529">
        <f t="shared" si="66"/>
        <v>0</v>
      </c>
      <c r="L254" s="529">
        <f t="shared" si="66"/>
        <v>0</v>
      </c>
      <c r="M254" s="529">
        <f t="shared" si="66"/>
        <v>0</v>
      </c>
      <c r="N254" s="529">
        <f t="shared" si="66"/>
        <v>0</v>
      </c>
      <c r="O254" s="529">
        <f t="shared" si="66"/>
        <v>0</v>
      </c>
      <c r="P254" s="529">
        <f t="shared" si="66"/>
        <v>0</v>
      </c>
      <c r="Q254" s="529">
        <f t="shared" si="66"/>
        <v>0</v>
      </c>
      <c r="R254" s="529">
        <f t="shared" si="66"/>
        <v>0</v>
      </c>
      <c r="S254" s="529">
        <f t="shared" si="66"/>
        <v>0</v>
      </c>
      <c r="T254" s="491"/>
      <c r="U254" s="120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414"/>
    </row>
    <row r="255" spans="1:71" ht="13.5" hidden="1" customHeight="1" x14ac:dyDescent="0.3">
      <c r="A255" s="51"/>
      <c r="B255" s="469"/>
      <c r="C255" s="469"/>
      <c r="D255" s="489"/>
      <c r="E255" s="200"/>
      <c r="F255" s="507"/>
      <c r="G255" s="508">
        <f t="shared" si="63"/>
        <v>0</v>
      </c>
      <c r="H255" s="509"/>
      <c r="I255" s="529">
        <f t="shared" ref="I255:S255" si="67">+H255</f>
        <v>0</v>
      </c>
      <c r="J255" s="529">
        <f t="shared" si="67"/>
        <v>0</v>
      </c>
      <c r="K255" s="529">
        <f t="shared" si="67"/>
        <v>0</v>
      </c>
      <c r="L255" s="529">
        <f t="shared" si="67"/>
        <v>0</v>
      </c>
      <c r="M255" s="529">
        <f t="shared" si="67"/>
        <v>0</v>
      </c>
      <c r="N255" s="529">
        <f t="shared" si="67"/>
        <v>0</v>
      </c>
      <c r="O255" s="529">
        <f t="shared" si="67"/>
        <v>0</v>
      </c>
      <c r="P255" s="529">
        <f t="shared" si="67"/>
        <v>0</v>
      </c>
      <c r="Q255" s="529">
        <f t="shared" si="67"/>
        <v>0</v>
      </c>
      <c r="R255" s="529">
        <f t="shared" si="67"/>
        <v>0</v>
      </c>
      <c r="S255" s="529">
        <f t="shared" si="67"/>
        <v>0</v>
      </c>
      <c r="T255" s="491"/>
      <c r="U255" s="120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414"/>
    </row>
    <row r="256" spans="1:71" ht="17.100000000000001" customHeight="1" x14ac:dyDescent="0.3">
      <c r="A256" s="51"/>
      <c r="B256" s="469"/>
      <c r="C256" s="469"/>
      <c r="D256" s="489"/>
      <c r="E256" s="200"/>
      <c r="F256" s="533" t="s">
        <v>113</v>
      </c>
      <c r="G256" s="508">
        <f t="shared" ref="G256:S256" si="68">SUM(G257:G262)</f>
        <v>0</v>
      </c>
      <c r="H256" s="534">
        <f t="shared" si="68"/>
        <v>0</v>
      </c>
      <c r="I256" s="534">
        <f t="shared" si="68"/>
        <v>0</v>
      </c>
      <c r="J256" s="534">
        <f t="shared" si="68"/>
        <v>0</v>
      </c>
      <c r="K256" s="534">
        <f t="shared" si="68"/>
        <v>0</v>
      </c>
      <c r="L256" s="534">
        <f t="shared" si="68"/>
        <v>0</v>
      </c>
      <c r="M256" s="534">
        <f t="shared" si="68"/>
        <v>0</v>
      </c>
      <c r="N256" s="534">
        <f t="shared" si="68"/>
        <v>0</v>
      </c>
      <c r="O256" s="534">
        <f t="shared" si="68"/>
        <v>0</v>
      </c>
      <c r="P256" s="534">
        <f t="shared" si="68"/>
        <v>0</v>
      </c>
      <c r="Q256" s="534">
        <f t="shared" si="68"/>
        <v>0</v>
      </c>
      <c r="R256" s="534">
        <f t="shared" si="68"/>
        <v>0</v>
      </c>
      <c r="S256" s="534">
        <f t="shared" si="68"/>
        <v>0</v>
      </c>
      <c r="T256" s="491"/>
      <c r="U256" s="120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414"/>
    </row>
    <row r="257" spans="1:71" ht="13.5" customHeight="1" thickBot="1" x14ac:dyDescent="0.35">
      <c r="A257" s="51"/>
      <c r="B257" s="469"/>
      <c r="C257" s="469"/>
      <c r="D257" s="489"/>
      <c r="E257" s="200"/>
      <c r="F257" s="507"/>
      <c r="G257" s="508">
        <f t="shared" ref="G257:G262" si="69">SUM(H257:S257)</f>
        <v>0</v>
      </c>
      <c r="H257" s="509"/>
      <c r="I257" s="529"/>
      <c r="J257" s="529"/>
      <c r="K257" s="529"/>
      <c r="L257" s="529"/>
      <c r="M257" s="529"/>
      <c r="N257" s="529"/>
      <c r="O257" s="529"/>
      <c r="P257" s="529"/>
      <c r="Q257" s="529"/>
      <c r="R257" s="529"/>
      <c r="S257" s="529"/>
      <c r="T257" s="491"/>
      <c r="U257" s="120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414"/>
    </row>
    <row r="258" spans="1:71" ht="13.5" customHeight="1" thickBot="1" x14ac:dyDescent="0.35">
      <c r="A258" s="51"/>
      <c r="B258" s="932" t="s">
        <v>310</v>
      </c>
      <c r="C258" s="933"/>
      <c r="D258" s="934"/>
      <c r="E258" s="200"/>
      <c r="F258" s="507"/>
      <c r="G258" s="508">
        <f t="shared" si="69"/>
        <v>0</v>
      </c>
      <c r="H258" s="509"/>
      <c r="I258" s="529"/>
      <c r="J258" s="529"/>
      <c r="K258" s="529"/>
      <c r="L258" s="529"/>
      <c r="M258" s="529"/>
      <c r="N258" s="529"/>
      <c r="O258" s="529"/>
      <c r="P258" s="529"/>
      <c r="Q258" s="529"/>
      <c r="R258" s="529"/>
      <c r="S258" s="529"/>
      <c r="T258" s="491"/>
      <c r="U258" s="120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414"/>
    </row>
    <row r="259" spans="1:71" ht="13.5" hidden="1" customHeight="1" x14ac:dyDescent="0.3">
      <c r="A259" s="51"/>
      <c r="B259" s="469"/>
      <c r="C259" s="469"/>
      <c r="D259" s="489"/>
      <c r="E259" s="200"/>
      <c r="F259" s="507"/>
      <c r="G259" s="508">
        <f t="shared" si="69"/>
        <v>0</v>
      </c>
      <c r="H259" s="509"/>
      <c r="I259" s="509"/>
      <c r="J259" s="509"/>
      <c r="K259" s="509"/>
      <c r="L259" s="509"/>
      <c r="M259" s="509"/>
      <c r="N259" s="509"/>
      <c r="O259" s="509"/>
      <c r="P259" s="509"/>
      <c r="Q259" s="509"/>
      <c r="R259" s="509"/>
      <c r="S259" s="509"/>
      <c r="T259" s="491"/>
      <c r="U259" s="120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414"/>
    </row>
    <row r="260" spans="1:71" ht="13.5" hidden="1" customHeight="1" x14ac:dyDescent="0.3">
      <c r="A260" s="51"/>
      <c r="B260" s="469"/>
      <c r="C260" s="469"/>
      <c r="D260" s="489"/>
      <c r="E260" s="200"/>
      <c r="F260" s="507"/>
      <c r="G260" s="508">
        <f t="shared" si="69"/>
        <v>0</v>
      </c>
      <c r="H260" s="509"/>
      <c r="I260" s="509"/>
      <c r="J260" s="509"/>
      <c r="K260" s="509"/>
      <c r="L260" s="509"/>
      <c r="M260" s="509"/>
      <c r="N260" s="509"/>
      <c r="O260" s="509"/>
      <c r="P260" s="509"/>
      <c r="Q260" s="509"/>
      <c r="R260" s="509"/>
      <c r="S260" s="509"/>
      <c r="T260" s="491"/>
      <c r="U260" s="120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414"/>
    </row>
    <row r="261" spans="1:71" ht="13.5" hidden="1" customHeight="1" x14ac:dyDescent="0.3">
      <c r="A261" s="51"/>
      <c r="B261" s="469"/>
      <c r="C261" s="469"/>
      <c r="D261" s="489"/>
      <c r="E261" s="200"/>
      <c r="F261" s="507"/>
      <c r="G261" s="508">
        <f t="shared" si="69"/>
        <v>0</v>
      </c>
      <c r="H261" s="509"/>
      <c r="I261" s="509"/>
      <c r="J261" s="509"/>
      <c r="K261" s="509"/>
      <c r="L261" s="509"/>
      <c r="M261" s="509"/>
      <c r="N261" s="509"/>
      <c r="O261" s="509"/>
      <c r="P261" s="509"/>
      <c r="Q261" s="509"/>
      <c r="R261" s="509"/>
      <c r="S261" s="509"/>
      <c r="T261" s="491"/>
      <c r="U261" s="120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414"/>
    </row>
    <row r="262" spans="1:71" ht="13.5" hidden="1" customHeight="1" x14ac:dyDescent="0.3">
      <c r="A262" s="51"/>
      <c r="B262" s="469"/>
      <c r="C262" s="469"/>
      <c r="D262" s="489"/>
      <c r="E262" s="200"/>
      <c r="F262" s="507"/>
      <c r="G262" s="508">
        <f t="shared" si="69"/>
        <v>0</v>
      </c>
      <c r="H262" s="509"/>
      <c r="I262" s="509"/>
      <c r="J262" s="509"/>
      <c r="K262" s="509"/>
      <c r="L262" s="509"/>
      <c r="M262" s="509"/>
      <c r="N262" s="509"/>
      <c r="O262" s="509"/>
      <c r="P262" s="509"/>
      <c r="Q262" s="509"/>
      <c r="R262" s="509"/>
      <c r="S262" s="509"/>
      <c r="T262" s="491"/>
      <c r="U262" s="120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414"/>
    </row>
    <row r="263" spans="1:71" ht="9.9499999999999993" customHeight="1" x14ac:dyDescent="0.25">
      <c r="A263" s="51"/>
      <c r="B263" s="469"/>
      <c r="C263" s="469"/>
      <c r="D263" s="489"/>
      <c r="E263" s="200"/>
      <c r="F263" s="511"/>
      <c r="G263" s="200"/>
      <c r="H263" s="200"/>
      <c r="I263" s="200"/>
      <c r="J263" s="200"/>
      <c r="K263" s="200"/>
      <c r="L263" s="200"/>
      <c r="M263" s="200"/>
      <c r="N263" s="200"/>
      <c r="O263" s="200"/>
      <c r="P263" s="200"/>
      <c r="Q263" s="200"/>
      <c r="R263" s="200"/>
      <c r="S263" s="307"/>
      <c r="T263" s="491"/>
      <c r="U263" s="120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414"/>
    </row>
    <row r="264" spans="1:71" ht="9.9499999999999993" customHeight="1" x14ac:dyDescent="0.25">
      <c r="A264" s="51"/>
      <c r="B264" s="469"/>
      <c r="C264" s="469"/>
      <c r="D264" s="489"/>
      <c r="E264" s="200"/>
      <c r="F264" s="539"/>
      <c r="G264" s="200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307"/>
      <c r="T264" s="491"/>
      <c r="U264" s="120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414"/>
    </row>
    <row r="265" spans="1:71" ht="20.100000000000001" customHeight="1" x14ac:dyDescent="0.25">
      <c r="A265" s="51"/>
      <c r="B265" s="469"/>
      <c r="C265" s="469"/>
      <c r="D265" s="957">
        <v>5</v>
      </c>
      <c r="E265" s="960"/>
      <c r="F265" s="938" t="s">
        <v>88</v>
      </c>
      <c r="G265" s="939"/>
      <c r="H265" s="940"/>
      <c r="I265" s="199"/>
      <c r="J265" s="200"/>
      <c r="K265" s="200"/>
      <c r="L265" s="200"/>
      <c r="M265" s="200"/>
      <c r="N265" s="200"/>
      <c r="O265" s="200"/>
      <c r="P265" s="200"/>
      <c r="Q265" s="200"/>
      <c r="R265" s="200"/>
      <c r="S265" s="307"/>
      <c r="T265" s="491"/>
      <c r="U265" s="120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414"/>
    </row>
    <row r="266" spans="1:71" ht="7.5" customHeight="1" x14ac:dyDescent="0.25">
      <c r="A266" s="51"/>
      <c r="B266" s="469"/>
      <c r="C266" s="469"/>
      <c r="D266" s="489"/>
      <c r="E266" s="200"/>
      <c r="F266" s="199"/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307"/>
      <c r="T266" s="491"/>
      <c r="U266" s="120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414"/>
    </row>
    <row r="267" spans="1:71" ht="13.5" customHeight="1" x14ac:dyDescent="0.25">
      <c r="A267" s="51"/>
      <c r="B267" s="469"/>
      <c r="C267" s="469"/>
      <c r="D267" s="489"/>
      <c r="E267" s="200"/>
      <c r="F267" s="200"/>
      <c r="G267" s="200"/>
      <c r="H267" s="183" t="str">
        <f t="shared" ref="H267:S267" si="70">H182</f>
        <v>Enero</v>
      </c>
      <c r="I267" s="183" t="str">
        <f t="shared" si="70"/>
        <v>Febrero</v>
      </c>
      <c r="J267" s="183" t="str">
        <f t="shared" si="70"/>
        <v>Marzo</v>
      </c>
      <c r="K267" s="183" t="str">
        <f t="shared" si="70"/>
        <v>Abril</v>
      </c>
      <c r="L267" s="183" t="str">
        <f t="shared" si="70"/>
        <v>Mayo</v>
      </c>
      <c r="M267" s="183" t="str">
        <f t="shared" si="70"/>
        <v>Junio</v>
      </c>
      <c r="N267" s="183" t="str">
        <f t="shared" si="70"/>
        <v>Julio</v>
      </c>
      <c r="O267" s="183" t="str">
        <f t="shared" si="70"/>
        <v>Agosto</v>
      </c>
      <c r="P267" s="183" t="str">
        <f t="shared" si="70"/>
        <v>Septiembre</v>
      </c>
      <c r="Q267" s="183" t="str">
        <f t="shared" si="70"/>
        <v>Octubre</v>
      </c>
      <c r="R267" s="183" t="str">
        <f t="shared" si="70"/>
        <v>Noviembre</v>
      </c>
      <c r="S267" s="183" t="str">
        <f t="shared" si="70"/>
        <v>Diciembre</v>
      </c>
      <c r="T267" s="502"/>
      <c r="U267" s="120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414"/>
    </row>
    <row r="268" spans="1:71" ht="16.5" customHeight="1" x14ac:dyDescent="0.25">
      <c r="A268" s="51"/>
      <c r="B268" s="469"/>
      <c r="C268" s="469"/>
      <c r="D268" s="935" t="s">
        <v>90</v>
      </c>
      <c r="E268" s="936"/>
      <c r="F268" s="941" t="s">
        <v>91</v>
      </c>
      <c r="G268" s="942"/>
      <c r="H268" s="540">
        <f>SUM(H270:H275)</f>
        <v>0</v>
      </c>
      <c r="I268" s="541">
        <f t="shared" ref="I268:S268" si="71">SUM(I270:I275)</f>
        <v>0</v>
      </c>
      <c r="J268" s="541">
        <f t="shared" si="71"/>
        <v>0</v>
      </c>
      <c r="K268" s="541">
        <f t="shared" si="71"/>
        <v>0</v>
      </c>
      <c r="L268" s="541">
        <f t="shared" si="71"/>
        <v>0</v>
      </c>
      <c r="M268" s="541">
        <f t="shared" si="71"/>
        <v>0</v>
      </c>
      <c r="N268" s="541">
        <f t="shared" si="71"/>
        <v>0</v>
      </c>
      <c r="O268" s="541">
        <f t="shared" si="71"/>
        <v>0</v>
      </c>
      <c r="P268" s="541">
        <f t="shared" si="71"/>
        <v>0</v>
      </c>
      <c r="Q268" s="541">
        <f t="shared" si="71"/>
        <v>0</v>
      </c>
      <c r="R268" s="541">
        <f t="shared" si="71"/>
        <v>0</v>
      </c>
      <c r="S268" s="542">
        <f t="shared" si="71"/>
        <v>0</v>
      </c>
      <c r="T268" s="491"/>
      <c r="U268" s="120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414"/>
    </row>
    <row r="269" spans="1:71" ht="13.5" customHeight="1" x14ac:dyDescent="0.3">
      <c r="A269" s="51"/>
      <c r="B269" s="469"/>
      <c r="C269" s="469"/>
      <c r="D269" s="489"/>
      <c r="E269" s="200"/>
      <c r="F269" s="164"/>
      <c r="G269" s="201">
        <f>SUM(H268:S268)</f>
        <v>0</v>
      </c>
      <c r="H269" s="164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506"/>
      <c r="U269" s="120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414"/>
    </row>
    <row r="270" spans="1:71" ht="13.5" customHeight="1" x14ac:dyDescent="0.3">
      <c r="A270" s="51"/>
      <c r="B270" s="469"/>
      <c r="C270" s="469"/>
      <c r="D270" s="489"/>
      <c r="E270" s="200"/>
      <c r="F270" s="507" t="s">
        <v>92</v>
      </c>
      <c r="G270" s="508">
        <f t="shared" ref="G270:G275" si="72">SUM(H270:S270)</f>
        <v>0</v>
      </c>
      <c r="H270" s="509"/>
      <c r="I270" s="509"/>
      <c r="J270" s="509"/>
      <c r="K270" s="509"/>
      <c r="L270" s="509"/>
      <c r="M270" s="509"/>
      <c r="N270" s="509"/>
      <c r="O270" s="509"/>
      <c r="P270" s="509"/>
      <c r="Q270" s="509"/>
      <c r="R270" s="509"/>
      <c r="S270" s="509"/>
      <c r="T270" s="491"/>
      <c r="U270" s="120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414"/>
    </row>
    <row r="271" spans="1:71" ht="13.5" customHeight="1" thickBot="1" x14ac:dyDescent="0.35">
      <c r="A271" s="51"/>
      <c r="B271" s="469"/>
      <c r="C271" s="469"/>
      <c r="D271" s="489"/>
      <c r="E271" s="200"/>
      <c r="F271" s="507" t="s">
        <v>93</v>
      </c>
      <c r="G271" s="508">
        <f t="shared" si="72"/>
        <v>0</v>
      </c>
      <c r="H271" s="509"/>
      <c r="I271" s="529"/>
      <c r="J271" s="529"/>
      <c r="K271" s="529"/>
      <c r="L271" s="529"/>
      <c r="M271" s="529"/>
      <c r="N271" s="529"/>
      <c r="O271" s="529"/>
      <c r="P271" s="529"/>
      <c r="Q271" s="529"/>
      <c r="R271" s="529"/>
      <c r="S271" s="529"/>
      <c r="T271" s="491"/>
      <c r="U271" s="120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414"/>
    </row>
    <row r="272" spans="1:71" ht="13.5" customHeight="1" thickBot="1" x14ac:dyDescent="0.35">
      <c r="A272" s="51"/>
      <c r="B272" s="932" t="s">
        <v>310</v>
      </c>
      <c r="C272" s="933"/>
      <c r="D272" s="934"/>
      <c r="E272" s="200"/>
      <c r="F272" s="507" t="s">
        <v>94</v>
      </c>
      <c r="G272" s="508">
        <f t="shared" si="72"/>
        <v>0</v>
      </c>
      <c r="H272" s="509"/>
      <c r="I272" s="529"/>
      <c r="J272" s="529"/>
      <c r="K272" s="529"/>
      <c r="L272" s="529"/>
      <c r="M272" s="529"/>
      <c r="N272" s="529"/>
      <c r="O272" s="529"/>
      <c r="P272" s="529"/>
      <c r="Q272" s="529"/>
      <c r="R272" s="529"/>
      <c r="S272" s="529"/>
      <c r="T272" s="491"/>
      <c r="U272" s="120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414"/>
    </row>
    <row r="273" spans="1:71" ht="13.5" hidden="1" customHeight="1" x14ac:dyDescent="0.3">
      <c r="A273" s="51"/>
      <c r="B273" s="469"/>
      <c r="C273" s="469"/>
      <c r="D273" s="489"/>
      <c r="E273" s="200"/>
      <c r="F273" s="507"/>
      <c r="G273" s="508">
        <f t="shared" si="72"/>
        <v>0</v>
      </c>
      <c r="H273" s="509"/>
      <c r="I273" s="509"/>
      <c r="J273" s="509"/>
      <c r="K273" s="509"/>
      <c r="L273" s="509"/>
      <c r="M273" s="509"/>
      <c r="N273" s="509"/>
      <c r="O273" s="509"/>
      <c r="P273" s="509"/>
      <c r="Q273" s="509"/>
      <c r="R273" s="509"/>
      <c r="S273" s="509"/>
      <c r="T273" s="491"/>
      <c r="U273" s="120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414"/>
    </row>
    <row r="274" spans="1:71" ht="13.5" hidden="1" customHeight="1" x14ac:dyDescent="0.3">
      <c r="A274" s="51"/>
      <c r="B274" s="469"/>
      <c r="C274" s="469"/>
      <c r="D274" s="489"/>
      <c r="E274" s="200"/>
      <c r="F274" s="507"/>
      <c r="G274" s="508">
        <f t="shared" si="72"/>
        <v>0</v>
      </c>
      <c r="H274" s="509"/>
      <c r="I274" s="509"/>
      <c r="J274" s="509"/>
      <c r="K274" s="509"/>
      <c r="L274" s="509"/>
      <c r="M274" s="509"/>
      <c r="N274" s="509"/>
      <c r="O274" s="509"/>
      <c r="P274" s="509"/>
      <c r="Q274" s="509"/>
      <c r="R274" s="509"/>
      <c r="S274" s="509"/>
      <c r="T274" s="491"/>
      <c r="U274" s="120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414"/>
    </row>
    <row r="275" spans="1:71" ht="13.5" hidden="1" customHeight="1" x14ac:dyDescent="0.3">
      <c r="A275" s="51"/>
      <c r="B275" s="469"/>
      <c r="C275" s="469"/>
      <c r="D275" s="489"/>
      <c r="E275" s="200"/>
      <c r="F275" s="507"/>
      <c r="G275" s="508">
        <f t="shared" si="72"/>
        <v>0</v>
      </c>
      <c r="H275" s="509"/>
      <c r="I275" s="509"/>
      <c r="J275" s="509"/>
      <c r="K275" s="509"/>
      <c r="L275" s="509"/>
      <c r="M275" s="509"/>
      <c r="N275" s="509"/>
      <c r="O275" s="509"/>
      <c r="P275" s="509"/>
      <c r="Q275" s="509"/>
      <c r="R275" s="509"/>
      <c r="S275" s="509"/>
      <c r="T275" s="491"/>
      <c r="U275" s="120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414"/>
    </row>
    <row r="276" spans="1:71" ht="13.5" customHeight="1" x14ac:dyDescent="0.25">
      <c r="A276" s="51"/>
      <c r="B276" s="469"/>
      <c r="C276" s="469"/>
      <c r="D276" s="489"/>
      <c r="E276" s="200"/>
      <c r="F276" s="539"/>
      <c r="G276" s="200"/>
      <c r="H276" s="200"/>
      <c r="I276" s="200"/>
      <c r="J276" s="200"/>
      <c r="K276" s="200"/>
      <c r="L276" s="200"/>
      <c r="M276" s="200"/>
      <c r="N276" s="200"/>
      <c r="O276" s="200"/>
      <c r="P276" s="200"/>
      <c r="Q276" s="200"/>
      <c r="R276" s="200"/>
      <c r="S276" s="307"/>
      <c r="T276" s="491"/>
      <c r="U276" s="120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414"/>
    </row>
    <row r="277" spans="1:71" ht="17.100000000000001" customHeight="1" x14ac:dyDescent="0.25">
      <c r="A277" s="51"/>
      <c r="B277" s="469"/>
      <c r="C277" s="469"/>
      <c r="D277" s="935" t="s">
        <v>99</v>
      </c>
      <c r="E277" s="936"/>
      <c r="F277" s="941" t="s">
        <v>8</v>
      </c>
      <c r="G277" s="942"/>
      <c r="H277" s="503">
        <f>SUM(H279:H284)</f>
        <v>0</v>
      </c>
      <c r="I277" s="504">
        <f t="shared" ref="I277:S277" si="73">SUM(I279:I284)</f>
        <v>0</v>
      </c>
      <c r="J277" s="504">
        <f t="shared" si="73"/>
        <v>0</v>
      </c>
      <c r="K277" s="504">
        <f t="shared" si="73"/>
        <v>0</v>
      </c>
      <c r="L277" s="504">
        <f t="shared" si="73"/>
        <v>0</v>
      </c>
      <c r="M277" s="504">
        <f t="shared" si="73"/>
        <v>0</v>
      </c>
      <c r="N277" s="504">
        <f t="shared" si="73"/>
        <v>0</v>
      </c>
      <c r="O277" s="504">
        <f t="shared" si="73"/>
        <v>0</v>
      </c>
      <c r="P277" s="504">
        <f t="shared" si="73"/>
        <v>0</v>
      </c>
      <c r="Q277" s="504">
        <f t="shared" si="73"/>
        <v>0</v>
      </c>
      <c r="R277" s="504">
        <f t="shared" si="73"/>
        <v>0</v>
      </c>
      <c r="S277" s="505">
        <f t="shared" si="73"/>
        <v>0</v>
      </c>
      <c r="T277" s="491"/>
      <c r="U277" s="120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414"/>
    </row>
    <row r="278" spans="1:71" ht="13.5" customHeight="1" x14ac:dyDescent="0.3">
      <c r="A278" s="51"/>
      <c r="B278" s="469"/>
      <c r="C278" s="469"/>
      <c r="D278" s="489"/>
      <c r="E278" s="200"/>
      <c r="F278" s="164"/>
      <c r="G278" s="201">
        <f>SUM(H277:S277)</f>
        <v>0</v>
      </c>
      <c r="H278" s="164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491"/>
      <c r="U278" s="120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414"/>
    </row>
    <row r="279" spans="1:71" ht="13.5" customHeight="1" x14ac:dyDescent="0.3">
      <c r="A279" s="51"/>
      <c r="B279" s="469"/>
      <c r="C279" s="469"/>
      <c r="D279" s="489"/>
      <c r="E279" s="200"/>
      <c r="F279" s="507" t="s">
        <v>95</v>
      </c>
      <c r="G279" s="508">
        <f t="shared" ref="G279:G284" si="74">SUM(H279:S279)</f>
        <v>0</v>
      </c>
      <c r="H279" s="509"/>
      <c r="I279" s="509"/>
      <c r="J279" s="509"/>
      <c r="K279" s="509"/>
      <c r="L279" s="509"/>
      <c r="M279" s="509"/>
      <c r="N279" s="509"/>
      <c r="O279" s="509"/>
      <c r="P279" s="509"/>
      <c r="Q279" s="509"/>
      <c r="R279" s="509"/>
      <c r="S279" s="509"/>
      <c r="T279" s="491"/>
      <c r="U279" s="120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414"/>
    </row>
    <row r="280" spans="1:71" ht="13.5" customHeight="1" thickBot="1" x14ac:dyDescent="0.35">
      <c r="A280" s="51"/>
      <c r="B280" s="469"/>
      <c r="C280" s="469"/>
      <c r="D280" s="489"/>
      <c r="E280" s="200"/>
      <c r="F280" s="507" t="s">
        <v>257</v>
      </c>
      <c r="G280" s="508">
        <f t="shared" si="74"/>
        <v>0</v>
      </c>
      <c r="H280" s="509"/>
      <c r="I280" s="509"/>
      <c r="J280" s="509"/>
      <c r="K280" s="509"/>
      <c r="L280" s="509"/>
      <c r="M280" s="509"/>
      <c r="N280" s="509"/>
      <c r="O280" s="509"/>
      <c r="P280" s="509"/>
      <c r="Q280" s="509"/>
      <c r="R280" s="509"/>
      <c r="S280" s="509"/>
      <c r="T280" s="491"/>
      <c r="U280" s="120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414"/>
    </row>
    <row r="281" spans="1:71" ht="13.5" customHeight="1" thickBot="1" x14ac:dyDescent="0.35">
      <c r="A281" s="51"/>
      <c r="B281" s="932" t="s">
        <v>310</v>
      </c>
      <c r="C281" s="933"/>
      <c r="D281" s="934"/>
      <c r="E281" s="200"/>
      <c r="F281" s="507"/>
      <c r="G281" s="508">
        <f t="shared" si="74"/>
        <v>0</v>
      </c>
      <c r="H281" s="509"/>
      <c r="I281" s="529"/>
      <c r="J281" s="529"/>
      <c r="K281" s="529"/>
      <c r="L281" s="529"/>
      <c r="M281" s="529"/>
      <c r="N281" s="529"/>
      <c r="O281" s="529"/>
      <c r="P281" s="529"/>
      <c r="Q281" s="529"/>
      <c r="R281" s="529"/>
      <c r="S281" s="529"/>
      <c r="T281" s="491"/>
      <c r="U281" s="120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414"/>
    </row>
    <row r="282" spans="1:71" ht="13.5" hidden="1" customHeight="1" x14ac:dyDescent="0.3">
      <c r="A282" s="51"/>
      <c r="B282" s="469"/>
      <c r="C282" s="469"/>
      <c r="D282" s="489"/>
      <c r="E282" s="200"/>
      <c r="F282" s="507"/>
      <c r="G282" s="508">
        <f t="shared" si="74"/>
        <v>0</v>
      </c>
      <c r="H282" s="509"/>
      <c r="I282" s="509"/>
      <c r="J282" s="509"/>
      <c r="K282" s="509"/>
      <c r="L282" s="509"/>
      <c r="M282" s="509"/>
      <c r="N282" s="509"/>
      <c r="O282" s="509"/>
      <c r="P282" s="509"/>
      <c r="Q282" s="509"/>
      <c r="R282" s="509"/>
      <c r="S282" s="509"/>
      <c r="T282" s="491"/>
      <c r="U282" s="120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414"/>
    </row>
    <row r="283" spans="1:71" ht="13.5" hidden="1" customHeight="1" x14ac:dyDescent="0.3">
      <c r="A283" s="51"/>
      <c r="B283" s="469"/>
      <c r="C283" s="469"/>
      <c r="D283" s="489"/>
      <c r="E283" s="200"/>
      <c r="F283" s="507"/>
      <c r="G283" s="508">
        <f t="shared" si="74"/>
        <v>0</v>
      </c>
      <c r="H283" s="509"/>
      <c r="I283" s="509"/>
      <c r="J283" s="509"/>
      <c r="K283" s="509"/>
      <c r="L283" s="509"/>
      <c r="M283" s="509"/>
      <c r="N283" s="509"/>
      <c r="O283" s="509"/>
      <c r="P283" s="509"/>
      <c r="Q283" s="509"/>
      <c r="R283" s="509"/>
      <c r="S283" s="509"/>
      <c r="T283" s="491"/>
      <c r="U283" s="120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414"/>
    </row>
    <row r="284" spans="1:71" ht="13.5" hidden="1" customHeight="1" x14ac:dyDescent="0.3">
      <c r="A284" s="51"/>
      <c r="B284" s="469"/>
      <c r="C284" s="469"/>
      <c r="D284" s="489"/>
      <c r="E284" s="200"/>
      <c r="F284" s="507"/>
      <c r="G284" s="508">
        <f t="shared" si="74"/>
        <v>0</v>
      </c>
      <c r="H284" s="509"/>
      <c r="I284" s="509"/>
      <c r="J284" s="509"/>
      <c r="K284" s="509"/>
      <c r="L284" s="509"/>
      <c r="M284" s="509"/>
      <c r="N284" s="509"/>
      <c r="O284" s="509"/>
      <c r="P284" s="509"/>
      <c r="Q284" s="509"/>
      <c r="R284" s="509"/>
      <c r="S284" s="509"/>
      <c r="T284" s="491"/>
      <c r="U284" s="120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414"/>
    </row>
    <row r="285" spans="1:71" ht="13.5" customHeight="1" x14ac:dyDescent="0.25">
      <c r="A285" s="51"/>
      <c r="B285" s="469"/>
      <c r="C285" s="469"/>
      <c r="D285" s="489"/>
      <c r="E285" s="200"/>
      <c r="F285" s="539"/>
      <c r="G285" s="200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0"/>
      <c r="S285" s="307"/>
      <c r="T285" s="491"/>
      <c r="U285" s="120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414"/>
    </row>
    <row r="286" spans="1:71" ht="17.100000000000001" customHeight="1" x14ac:dyDescent="0.25">
      <c r="A286" s="51"/>
      <c r="B286" s="469"/>
      <c r="C286" s="469"/>
      <c r="D286" s="935" t="s">
        <v>100</v>
      </c>
      <c r="E286" s="936"/>
      <c r="F286" s="941" t="s">
        <v>10</v>
      </c>
      <c r="G286" s="942"/>
      <c r="H286" s="503">
        <f>SUM(H288:H293)</f>
        <v>0</v>
      </c>
      <c r="I286" s="504">
        <f t="shared" ref="I286:S286" si="75">SUM(I288:I293)</f>
        <v>0</v>
      </c>
      <c r="J286" s="504">
        <f t="shared" si="75"/>
        <v>0</v>
      </c>
      <c r="K286" s="504">
        <f t="shared" si="75"/>
        <v>0</v>
      </c>
      <c r="L286" s="504">
        <f t="shared" si="75"/>
        <v>0</v>
      </c>
      <c r="M286" s="504">
        <f t="shared" si="75"/>
        <v>0</v>
      </c>
      <c r="N286" s="504">
        <f t="shared" si="75"/>
        <v>0</v>
      </c>
      <c r="O286" s="504">
        <f t="shared" si="75"/>
        <v>0</v>
      </c>
      <c r="P286" s="504">
        <f t="shared" si="75"/>
        <v>0</v>
      </c>
      <c r="Q286" s="504">
        <f t="shared" si="75"/>
        <v>0</v>
      </c>
      <c r="R286" s="504">
        <f t="shared" si="75"/>
        <v>0</v>
      </c>
      <c r="S286" s="505">
        <f t="shared" si="75"/>
        <v>0</v>
      </c>
      <c r="T286" s="491"/>
      <c r="U286" s="120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414"/>
    </row>
    <row r="287" spans="1:71" ht="13.5" customHeight="1" x14ac:dyDescent="0.3">
      <c r="A287" s="51"/>
      <c r="B287" s="469"/>
      <c r="C287" s="469"/>
      <c r="D287" s="489"/>
      <c r="E287" s="200"/>
      <c r="F287" s="164"/>
      <c r="G287" s="201">
        <f>SUM(H286:S286)</f>
        <v>0</v>
      </c>
      <c r="H287" s="164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491"/>
      <c r="U287" s="120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414"/>
    </row>
    <row r="288" spans="1:71" ht="13.5" customHeight="1" x14ac:dyDescent="0.3">
      <c r="A288" s="51"/>
      <c r="B288" s="469"/>
      <c r="C288" s="469"/>
      <c r="D288" s="489"/>
      <c r="E288" s="200"/>
      <c r="F288" s="507" t="s">
        <v>101</v>
      </c>
      <c r="G288" s="508">
        <f t="shared" ref="G288:G293" si="76">SUM(H288:S288)</f>
        <v>0</v>
      </c>
      <c r="H288" s="509"/>
      <c r="I288" s="529"/>
      <c r="J288" s="509"/>
      <c r="K288" s="509"/>
      <c r="L288" s="509"/>
      <c r="M288" s="509"/>
      <c r="N288" s="509"/>
      <c r="O288" s="509"/>
      <c r="P288" s="509"/>
      <c r="Q288" s="509"/>
      <c r="R288" s="509"/>
      <c r="S288" s="509"/>
      <c r="T288" s="491"/>
      <c r="U288" s="120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414"/>
    </row>
    <row r="289" spans="1:71" ht="13.5" customHeight="1" thickBot="1" x14ac:dyDescent="0.35">
      <c r="A289" s="51"/>
      <c r="B289" s="469"/>
      <c r="C289" s="469"/>
      <c r="D289" s="489"/>
      <c r="E289" s="200"/>
      <c r="F289" s="507" t="s">
        <v>102</v>
      </c>
      <c r="G289" s="508">
        <f t="shared" si="76"/>
        <v>0</v>
      </c>
      <c r="H289" s="509"/>
      <c r="I289" s="509"/>
      <c r="J289" s="509"/>
      <c r="K289" s="509"/>
      <c r="L289" s="509"/>
      <c r="M289" s="509"/>
      <c r="N289" s="509"/>
      <c r="O289" s="509"/>
      <c r="P289" s="509"/>
      <c r="Q289" s="509"/>
      <c r="R289" s="509"/>
      <c r="S289" s="509"/>
      <c r="T289" s="491"/>
      <c r="U289" s="120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414"/>
    </row>
    <row r="290" spans="1:71" ht="13.5" customHeight="1" thickBot="1" x14ac:dyDescent="0.35">
      <c r="A290" s="443"/>
      <c r="B290" s="932" t="s">
        <v>310</v>
      </c>
      <c r="C290" s="933"/>
      <c r="D290" s="934"/>
      <c r="E290" s="200"/>
      <c r="F290" s="507"/>
      <c r="G290" s="508">
        <f t="shared" si="76"/>
        <v>0</v>
      </c>
      <c r="H290" s="509"/>
      <c r="I290" s="509"/>
      <c r="J290" s="509"/>
      <c r="K290" s="509"/>
      <c r="L290" s="509"/>
      <c r="M290" s="509"/>
      <c r="N290" s="509"/>
      <c r="O290" s="509"/>
      <c r="P290" s="509"/>
      <c r="Q290" s="509"/>
      <c r="R290" s="509"/>
      <c r="S290" s="509"/>
      <c r="T290" s="491"/>
      <c r="U290" s="120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414"/>
    </row>
    <row r="291" spans="1:71" ht="13.5" hidden="1" customHeight="1" x14ac:dyDescent="0.3">
      <c r="A291" s="51"/>
      <c r="B291" s="469"/>
      <c r="C291" s="469"/>
      <c r="D291" s="489"/>
      <c r="E291" s="200"/>
      <c r="F291" s="507"/>
      <c r="G291" s="508">
        <f t="shared" si="76"/>
        <v>0</v>
      </c>
      <c r="H291" s="509"/>
      <c r="I291" s="509"/>
      <c r="J291" s="509"/>
      <c r="K291" s="509"/>
      <c r="L291" s="509"/>
      <c r="M291" s="509"/>
      <c r="N291" s="509"/>
      <c r="O291" s="509"/>
      <c r="P291" s="509"/>
      <c r="Q291" s="509"/>
      <c r="R291" s="509"/>
      <c r="S291" s="509"/>
      <c r="T291" s="491"/>
      <c r="U291" s="120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414"/>
    </row>
    <row r="292" spans="1:71" ht="13.5" hidden="1" customHeight="1" x14ac:dyDescent="0.3">
      <c r="A292" s="51"/>
      <c r="B292" s="469"/>
      <c r="C292" s="469"/>
      <c r="D292" s="489"/>
      <c r="E292" s="200"/>
      <c r="F292" s="507"/>
      <c r="G292" s="508">
        <f t="shared" si="76"/>
        <v>0</v>
      </c>
      <c r="H292" s="509"/>
      <c r="I292" s="509"/>
      <c r="J292" s="509"/>
      <c r="K292" s="509"/>
      <c r="L292" s="509"/>
      <c r="M292" s="509"/>
      <c r="N292" s="509"/>
      <c r="O292" s="509"/>
      <c r="P292" s="509"/>
      <c r="Q292" s="509"/>
      <c r="R292" s="509"/>
      <c r="S292" s="509"/>
      <c r="T292" s="491"/>
      <c r="U292" s="120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414"/>
    </row>
    <row r="293" spans="1:71" ht="13.5" hidden="1" customHeight="1" x14ac:dyDescent="0.3">
      <c r="A293" s="51"/>
      <c r="B293" s="469"/>
      <c r="C293" s="469"/>
      <c r="D293" s="489"/>
      <c r="E293" s="200"/>
      <c r="F293" s="507"/>
      <c r="G293" s="508">
        <f t="shared" si="76"/>
        <v>0</v>
      </c>
      <c r="H293" s="509"/>
      <c r="I293" s="509"/>
      <c r="J293" s="509"/>
      <c r="K293" s="509"/>
      <c r="L293" s="509"/>
      <c r="M293" s="509"/>
      <c r="N293" s="509"/>
      <c r="O293" s="509"/>
      <c r="P293" s="509"/>
      <c r="Q293" s="509"/>
      <c r="R293" s="509"/>
      <c r="S293" s="509"/>
      <c r="T293" s="491"/>
      <c r="U293" s="120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414"/>
    </row>
    <row r="294" spans="1:71" ht="13.5" customHeight="1" x14ac:dyDescent="0.25">
      <c r="A294" s="51"/>
      <c r="B294" s="469"/>
      <c r="C294" s="469"/>
      <c r="D294" s="489"/>
      <c r="E294" s="200"/>
      <c r="F294" s="511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307"/>
      <c r="T294" s="491"/>
      <c r="U294" s="120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414"/>
    </row>
    <row r="295" spans="1:71" ht="17.100000000000001" customHeight="1" x14ac:dyDescent="0.25">
      <c r="A295" s="51"/>
      <c r="B295" s="469"/>
      <c r="C295" s="469"/>
      <c r="D295" s="935" t="s">
        <v>313</v>
      </c>
      <c r="E295" s="936"/>
      <c r="F295" s="941" t="s">
        <v>353</v>
      </c>
      <c r="G295" s="947"/>
      <c r="H295" s="543">
        <v>0.3</v>
      </c>
      <c r="I295" s="164" t="s">
        <v>384</v>
      </c>
      <c r="J295" s="200"/>
      <c r="K295" s="200"/>
      <c r="L295" s="200"/>
      <c r="M295" s="200"/>
      <c r="N295" s="200"/>
      <c r="O295" s="200"/>
      <c r="P295" s="200"/>
      <c r="Q295" s="200"/>
      <c r="R295" s="200"/>
      <c r="S295" s="307"/>
      <c r="T295" s="491"/>
      <c r="U295" s="120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414"/>
    </row>
    <row r="296" spans="1:71" ht="24" customHeight="1" x14ac:dyDescent="0.25">
      <c r="A296" s="51"/>
      <c r="B296" s="469"/>
      <c r="C296" s="469"/>
      <c r="D296" s="544"/>
      <c r="E296" s="545"/>
      <c r="F296" s="545"/>
      <c r="G296" s="545"/>
      <c r="H296" s="545"/>
      <c r="I296" s="545"/>
      <c r="J296" s="545"/>
      <c r="K296" s="545"/>
      <c r="L296" s="545"/>
      <c r="M296" s="545"/>
      <c r="N296" s="545"/>
      <c r="O296" s="545"/>
      <c r="P296" s="545"/>
      <c r="Q296" s="545"/>
      <c r="R296" s="545"/>
      <c r="S296" s="546"/>
      <c r="T296" s="547"/>
      <c r="U296" s="120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414"/>
    </row>
    <row r="297" spans="1:71" s="50" customFormat="1" ht="12.75" customHeight="1" x14ac:dyDescent="0.2">
      <c r="A297" s="51"/>
      <c r="B297" s="120"/>
      <c r="C297" s="120"/>
      <c r="D297" s="268"/>
      <c r="E297" s="268"/>
      <c r="F297" s="270"/>
      <c r="G297" s="270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120"/>
      <c r="U297" s="120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414"/>
    </row>
    <row r="298" spans="1:71" s="50" customFormat="1" x14ac:dyDescent="0.2">
      <c r="A298" s="51"/>
      <c r="B298" s="120"/>
      <c r="C298" s="120"/>
      <c r="D298" s="268"/>
      <c r="E298" s="268"/>
      <c r="F298" s="270"/>
      <c r="G298" s="270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120"/>
      <c r="U298" s="120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414"/>
    </row>
    <row r="299" spans="1:71" s="50" customFormat="1" x14ac:dyDescent="0.2">
      <c r="A299" s="51"/>
      <c r="B299" s="120"/>
      <c r="C299" s="120"/>
      <c r="D299" s="268"/>
      <c r="E299" s="268"/>
      <c r="F299" s="270"/>
      <c r="G299" s="270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120"/>
      <c r="U299" s="120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414"/>
    </row>
    <row r="300" spans="1:71" s="50" customFormat="1" x14ac:dyDescent="0.2">
      <c r="A300" s="51"/>
      <c r="B300" s="120"/>
      <c r="C300" s="120"/>
      <c r="D300" s="268"/>
      <c r="E300" s="268"/>
      <c r="F300" s="270"/>
      <c r="G300" s="270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120"/>
      <c r="U300" s="120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414"/>
    </row>
    <row r="301" spans="1:71" s="50" customFormat="1" x14ac:dyDescent="0.2">
      <c r="A301" s="51"/>
      <c r="B301" s="120"/>
      <c r="C301" s="120"/>
      <c r="D301" s="268"/>
      <c r="E301" s="268"/>
      <c r="F301" s="270"/>
      <c r="G301" s="270"/>
      <c r="H301" s="270"/>
      <c r="I301" s="270"/>
      <c r="J301" s="270"/>
      <c r="K301" s="270"/>
      <c r="L301" s="270"/>
      <c r="M301" s="270"/>
      <c r="N301" s="270"/>
      <c r="O301" s="270"/>
      <c r="P301" s="270"/>
      <c r="Q301" s="270"/>
      <c r="R301" s="270"/>
      <c r="S301" s="270"/>
      <c r="T301" s="120"/>
      <c r="U301" s="120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414"/>
    </row>
    <row r="302" spans="1:71" s="50" customFormat="1" x14ac:dyDescent="0.2">
      <c r="A302" s="51"/>
      <c r="B302" s="120"/>
      <c r="C302" s="120"/>
      <c r="D302" s="268"/>
      <c r="E302" s="268"/>
      <c r="F302" s="270"/>
      <c r="G302" s="270"/>
      <c r="H302" s="270"/>
      <c r="I302" s="270"/>
      <c r="J302" s="270"/>
      <c r="K302" s="270"/>
      <c r="L302" s="270"/>
      <c r="M302" s="270"/>
      <c r="N302" s="270"/>
      <c r="O302" s="270"/>
      <c r="P302" s="270"/>
      <c r="Q302" s="270"/>
      <c r="R302" s="270"/>
      <c r="S302" s="270"/>
      <c r="T302" s="120"/>
      <c r="U302" s="120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414"/>
    </row>
    <row r="303" spans="1:71" s="50" customFormat="1" x14ac:dyDescent="0.2">
      <c r="A303" s="51"/>
      <c r="B303" s="120"/>
      <c r="C303" s="120"/>
      <c r="D303" s="120"/>
      <c r="E303" s="268"/>
      <c r="F303" s="270"/>
      <c r="G303" s="270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120"/>
      <c r="U303" s="120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414"/>
    </row>
    <row r="304" spans="1:71" s="50" customFormat="1" x14ac:dyDescent="0.2">
      <c r="A304" s="51"/>
      <c r="B304" s="120"/>
      <c r="C304" s="120"/>
      <c r="D304" s="268"/>
      <c r="E304" s="268"/>
      <c r="F304" s="270"/>
      <c r="G304" s="270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120"/>
      <c r="U304" s="120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414"/>
    </row>
    <row r="305" spans="1:71" s="50" customFormat="1" ht="3.75" customHeight="1" x14ac:dyDescent="0.2">
      <c r="A305" s="51"/>
      <c r="B305" s="120"/>
      <c r="C305" s="120"/>
      <c r="D305" s="268"/>
      <c r="E305" s="268"/>
      <c r="F305" s="270"/>
      <c r="G305" s="270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120"/>
      <c r="U305" s="120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414"/>
    </row>
    <row r="306" spans="1:71" s="50" customFormat="1" x14ac:dyDescent="0.2">
      <c r="A306" s="51"/>
      <c r="B306" s="120"/>
      <c r="C306" s="120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  <c r="N306" s="268"/>
      <c r="O306" s="268"/>
      <c r="P306" s="268"/>
      <c r="Q306" s="268"/>
      <c r="R306" s="268"/>
      <c r="S306" s="268"/>
      <c r="T306" s="120"/>
      <c r="U306" s="120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414"/>
    </row>
    <row r="307" spans="1:71" s="50" customFormat="1" x14ac:dyDescent="0.2">
      <c r="A307" s="51"/>
      <c r="B307" s="120"/>
      <c r="C307" s="120"/>
      <c r="D307" s="268"/>
      <c r="E307" s="268"/>
      <c r="F307" s="268"/>
      <c r="G307" s="268"/>
      <c r="H307" s="268"/>
      <c r="I307" s="268"/>
      <c r="J307" s="268"/>
      <c r="K307" s="268"/>
      <c r="L307" s="268"/>
      <c r="M307" s="268"/>
      <c r="N307" s="268"/>
      <c r="O307" s="268"/>
      <c r="P307" s="268"/>
      <c r="Q307" s="268"/>
      <c r="R307" s="268"/>
      <c r="S307" s="268"/>
      <c r="T307" s="120"/>
      <c r="U307" s="120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414"/>
    </row>
    <row r="308" spans="1:71" s="50" customFormat="1" x14ac:dyDescent="0.2">
      <c r="A308" s="51"/>
      <c r="B308" s="120"/>
      <c r="C308" s="120"/>
      <c r="D308" s="268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414"/>
    </row>
    <row r="309" spans="1:71" s="50" customFormat="1" x14ac:dyDescent="0.2">
      <c r="A309" s="51"/>
      <c r="B309" s="120"/>
      <c r="C309" s="413"/>
      <c r="D309" s="413"/>
      <c r="E309" s="413"/>
      <c r="F309" s="413"/>
      <c r="G309" s="413"/>
      <c r="H309" s="413"/>
      <c r="I309" s="413"/>
      <c r="J309" s="413"/>
      <c r="K309" s="413"/>
      <c r="L309" s="413"/>
      <c r="M309" s="413"/>
      <c r="N309" s="413"/>
      <c r="O309" s="413"/>
      <c r="P309" s="413"/>
      <c r="Q309" s="413"/>
      <c r="R309" s="413"/>
      <c r="S309" s="413"/>
      <c r="T309" s="413"/>
      <c r="U309" s="413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414"/>
    </row>
    <row r="310" spans="1:71" s="50" customFormat="1" x14ac:dyDescent="0.2">
      <c r="A310" s="51"/>
      <c r="B310" s="120"/>
      <c r="C310" s="413"/>
      <c r="D310" s="413"/>
      <c r="E310" s="413"/>
      <c r="F310" s="413"/>
      <c r="G310" s="413"/>
      <c r="H310" s="413"/>
      <c r="I310" s="413"/>
      <c r="J310" s="413"/>
      <c r="K310" s="413"/>
      <c r="L310" s="413"/>
      <c r="M310" s="413"/>
      <c r="N310" s="413"/>
      <c r="O310" s="413"/>
      <c r="P310" s="413"/>
      <c r="Q310" s="413"/>
      <c r="R310" s="413"/>
      <c r="S310" s="413"/>
      <c r="T310" s="413"/>
      <c r="U310" s="413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414"/>
    </row>
    <row r="311" spans="1:71" s="50" customFormat="1" x14ac:dyDescent="0.2">
      <c r="A311" s="51"/>
      <c r="B311" s="120"/>
      <c r="C311" s="413"/>
      <c r="D311" s="413"/>
      <c r="E311" s="413"/>
      <c r="F311" s="413"/>
      <c r="G311" s="413"/>
      <c r="H311" s="413"/>
      <c r="I311" s="413"/>
      <c r="J311" s="413"/>
      <c r="K311" s="413"/>
      <c r="L311" s="413"/>
      <c r="M311" s="413"/>
      <c r="N311" s="413"/>
      <c r="O311" s="413"/>
      <c r="P311" s="413"/>
      <c r="Q311" s="413"/>
      <c r="R311" s="413"/>
      <c r="S311" s="413"/>
      <c r="T311" s="413"/>
      <c r="U311" s="413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414"/>
    </row>
    <row r="312" spans="1:71" s="50" customFormat="1" x14ac:dyDescent="0.2">
      <c r="A312" s="51"/>
      <c r="B312" s="120"/>
      <c r="C312" s="413"/>
      <c r="D312" s="413"/>
      <c r="E312" s="413"/>
      <c r="F312" s="413"/>
      <c r="G312" s="413"/>
      <c r="H312" s="413"/>
      <c r="I312" s="413"/>
      <c r="J312" s="413"/>
      <c r="K312" s="413"/>
      <c r="L312" s="413"/>
      <c r="M312" s="413"/>
      <c r="N312" s="413"/>
      <c r="O312" s="413"/>
      <c r="P312" s="413"/>
      <c r="Q312" s="413"/>
      <c r="R312" s="413"/>
      <c r="S312" s="413"/>
      <c r="T312" s="413"/>
      <c r="U312" s="413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414"/>
    </row>
    <row r="313" spans="1:71" s="50" customFormat="1" x14ac:dyDescent="0.2">
      <c r="A313" s="51"/>
      <c r="B313" s="120"/>
      <c r="C313" s="413"/>
      <c r="D313" s="413"/>
      <c r="E313" s="413"/>
      <c r="F313" s="413"/>
      <c r="G313" s="413"/>
      <c r="H313" s="413"/>
      <c r="I313" s="413"/>
      <c r="J313" s="413"/>
      <c r="K313" s="413"/>
      <c r="L313" s="413"/>
      <c r="M313" s="413"/>
      <c r="N313" s="413"/>
      <c r="O313" s="413"/>
      <c r="P313" s="413"/>
      <c r="Q313" s="413"/>
      <c r="R313" s="413"/>
      <c r="S313" s="413"/>
      <c r="T313" s="413"/>
      <c r="U313" s="413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414"/>
    </row>
    <row r="314" spans="1:71" s="50" customFormat="1" x14ac:dyDescent="0.2">
      <c r="A314" s="51"/>
      <c r="B314" s="120"/>
      <c r="C314" s="413"/>
      <c r="D314" s="413"/>
      <c r="E314" s="413"/>
      <c r="F314" s="413"/>
      <c r="G314" s="413"/>
      <c r="H314" s="413"/>
      <c r="I314" s="413"/>
      <c r="J314" s="413"/>
      <c r="K314" s="413"/>
      <c r="L314" s="413"/>
      <c r="M314" s="413"/>
      <c r="N314" s="413"/>
      <c r="O314" s="413"/>
      <c r="P314" s="413"/>
      <c r="Q314" s="413"/>
      <c r="R314" s="413"/>
      <c r="S314" s="413"/>
      <c r="T314" s="413"/>
      <c r="U314" s="413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414"/>
    </row>
    <row r="315" spans="1:71" s="50" customFormat="1" x14ac:dyDescent="0.2">
      <c r="A315" s="51"/>
      <c r="B315" s="120"/>
      <c r="C315" s="413"/>
      <c r="D315" s="413"/>
      <c r="E315" s="413"/>
      <c r="F315" s="413"/>
      <c r="G315" s="413"/>
      <c r="H315" s="413"/>
      <c r="I315" s="413"/>
      <c r="J315" s="413"/>
      <c r="K315" s="413"/>
      <c r="L315" s="413"/>
      <c r="M315" s="413"/>
      <c r="N315" s="413"/>
      <c r="O315" s="413"/>
      <c r="P315" s="413"/>
      <c r="Q315" s="413"/>
      <c r="R315" s="413"/>
      <c r="S315" s="413"/>
      <c r="T315" s="413"/>
      <c r="U315" s="413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414"/>
    </row>
    <row r="316" spans="1:71" s="50" customFormat="1" x14ac:dyDescent="0.2">
      <c r="A316" s="51"/>
      <c r="B316" s="120"/>
      <c r="C316" s="413"/>
      <c r="D316" s="413"/>
      <c r="E316" s="413"/>
      <c r="F316" s="413"/>
      <c r="G316" s="413"/>
      <c r="H316" s="413"/>
      <c r="I316" s="413"/>
      <c r="J316" s="413"/>
      <c r="K316" s="413"/>
      <c r="L316" s="413"/>
      <c r="M316" s="413"/>
      <c r="N316" s="413"/>
      <c r="O316" s="413"/>
      <c r="P316" s="413"/>
      <c r="Q316" s="413"/>
      <c r="R316" s="413"/>
      <c r="S316" s="413"/>
      <c r="T316" s="413"/>
      <c r="U316" s="413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414"/>
    </row>
    <row r="317" spans="1:71" s="50" customFormat="1" x14ac:dyDescent="0.2">
      <c r="A317" s="51"/>
      <c r="B317" s="120"/>
      <c r="C317" s="413"/>
      <c r="D317" s="413"/>
      <c r="E317" s="413"/>
      <c r="F317" s="413"/>
      <c r="G317" s="413"/>
      <c r="H317" s="413"/>
      <c r="I317" s="413"/>
      <c r="J317" s="413"/>
      <c r="K317" s="413"/>
      <c r="L317" s="413"/>
      <c r="M317" s="413"/>
      <c r="N317" s="413"/>
      <c r="O317" s="413"/>
      <c r="P317" s="413"/>
      <c r="Q317" s="413"/>
      <c r="R317" s="413"/>
      <c r="S317" s="413"/>
      <c r="T317" s="413"/>
      <c r="U317" s="413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414"/>
    </row>
    <row r="318" spans="1:71" s="50" customFormat="1" x14ac:dyDescent="0.2">
      <c r="A318" s="51"/>
      <c r="B318" s="120"/>
      <c r="C318" s="413"/>
      <c r="D318" s="413"/>
      <c r="E318" s="413"/>
      <c r="F318" s="413"/>
      <c r="G318" s="413"/>
      <c r="H318" s="413"/>
      <c r="I318" s="413"/>
      <c r="J318" s="413"/>
      <c r="K318" s="413"/>
      <c r="L318" s="413"/>
      <c r="M318" s="413"/>
      <c r="N318" s="413"/>
      <c r="O318" s="413"/>
      <c r="P318" s="413"/>
      <c r="Q318" s="413"/>
      <c r="R318" s="413"/>
      <c r="S318" s="413"/>
      <c r="T318" s="413"/>
      <c r="U318" s="413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414"/>
    </row>
    <row r="319" spans="1:71" s="50" customFormat="1" x14ac:dyDescent="0.2">
      <c r="A319" s="51"/>
      <c r="B319" s="120"/>
      <c r="C319" s="413"/>
      <c r="D319" s="413"/>
      <c r="E319" s="413"/>
      <c r="F319" s="413"/>
      <c r="G319" s="413"/>
      <c r="H319" s="413"/>
      <c r="I319" s="413"/>
      <c r="J319" s="413"/>
      <c r="K319" s="413"/>
      <c r="L319" s="413"/>
      <c r="M319" s="413"/>
      <c r="N319" s="413"/>
      <c r="O319" s="413"/>
      <c r="P319" s="413"/>
      <c r="Q319" s="413"/>
      <c r="R319" s="413"/>
      <c r="S319" s="413"/>
      <c r="T319" s="413"/>
      <c r="U319" s="413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414"/>
    </row>
    <row r="320" spans="1:71" s="50" customFormat="1" x14ac:dyDescent="0.2">
      <c r="A320" s="51"/>
      <c r="B320" s="120"/>
      <c r="C320" s="413"/>
      <c r="D320" s="413"/>
      <c r="E320" s="413"/>
      <c r="F320" s="413"/>
      <c r="G320" s="413"/>
      <c r="H320" s="413"/>
      <c r="I320" s="413"/>
      <c r="J320" s="413"/>
      <c r="K320" s="413"/>
      <c r="L320" s="413"/>
      <c r="M320" s="413"/>
      <c r="N320" s="413"/>
      <c r="O320" s="413"/>
      <c r="P320" s="413"/>
      <c r="Q320" s="413"/>
      <c r="R320" s="413"/>
      <c r="S320" s="413"/>
      <c r="T320" s="413"/>
      <c r="U320" s="413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414"/>
    </row>
    <row r="321" spans="1:71" s="50" customFormat="1" x14ac:dyDescent="0.2">
      <c r="A321" s="51"/>
      <c r="B321" s="120"/>
      <c r="C321" s="413"/>
      <c r="D321" s="413"/>
      <c r="E321" s="413"/>
      <c r="F321" s="413"/>
      <c r="G321" s="413"/>
      <c r="H321" s="413"/>
      <c r="I321" s="413"/>
      <c r="J321" s="413"/>
      <c r="K321" s="413"/>
      <c r="L321" s="413"/>
      <c r="M321" s="413"/>
      <c r="N321" s="413"/>
      <c r="O321" s="413"/>
      <c r="P321" s="413"/>
      <c r="Q321" s="413"/>
      <c r="R321" s="413"/>
      <c r="S321" s="413"/>
      <c r="T321" s="413"/>
      <c r="U321" s="413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414"/>
    </row>
    <row r="322" spans="1:71" s="50" customFormat="1" x14ac:dyDescent="0.2">
      <c r="A322" s="51"/>
      <c r="B322" s="120"/>
      <c r="C322" s="413"/>
      <c r="D322" s="413"/>
      <c r="E322" s="413"/>
      <c r="F322" s="413"/>
      <c r="G322" s="413"/>
      <c r="H322" s="413"/>
      <c r="I322" s="413"/>
      <c r="J322" s="413"/>
      <c r="K322" s="413"/>
      <c r="L322" s="413"/>
      <c r="M322" s="413"/>
      <c r="N322" s="413"/>
      <c r="O322" s="413"/>
      <c r="P322" s="413"/>
      <c r="Q322" s="413"/>
      <c r="R322" s="413"/>
      <c r="S322" s="413"/>
      <c r="T322" s="413"/>
      <c r="U322" s="413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414"/>
    </row>
    <row r="323" spans="1:71" s="50" customFormat="1" x14ac:dyDescent="0.2">
      <c r="A323" s="51"/>
      <c r="B323" s="120"/>
      <c r="C323" s="413"/>
      <c r="D323" s="413"/>
      <c r="E323" s="413"/>
      <c r="F323" s="413"/>
      <c r="G323" s="413"/>
      <c r="H323" s="413"/>
      <c r="I323" s="413"/>
      <c r="J323" s="413"/>
      <c r="K323" s="413"/>
      <c r="L323" s="413"/>
      <c r="M323" s="413"/>
      <c r="N323" s="413"/>
      <c r="O323" s="413"/>
      <c r="P323" s="413"/>
      <c r="Q323" s="413"/>
      <c r="R323" s="413"/>
      <c r="S323" s="413"/>
      <c r="T323" s="413"/>
      <c r="U323" s="413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414"/>
    </row>
    <row r="324" spans="1:71" s="50" customFormat="1" x14ac:dyDescent="0.2">
      <c r="A324" s="51"/>
      <c r="B324" s="120"/>
      <c r="C324" s="413"/>
      <c r="D324" s="413"/>
      <c r="E324" s="413"/>
      <c r="F324" s="413"/>
      <c r="G324" s="413"/>
      <c r="H324" s="413"/>
      <c r="I324" s="413"/>
      <c r="J324" s="413"/>
      <c r="K324" s="413"/>
      <c r="L324" s="413"/>
      <c r="M324" s="413"/>
      <c r="N324" s="413"/>
      <c r="O324" s="413"/>
      <c r="P324" s="413"/>
      <c r="Q324" s="413"/>
      <c r="R324" s="413"/>
      <c r="S324" s="413"/>
      <c r="T324" s="413"/>
      <c r="U324" s="413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414"/>
    </row>
    <row r="325" spans="1:71" s="50" customFormat="1" x14ac:dyDescent="0.2">
      <c r="A325" s="51"/>
      <c r="B325" s="120"/>
      <c r="C325" s="413"/>
      <c r="D325" s="413"/>
      <c r="E325" s="413"/>
      <c r="F325" s="413"/>
      <c r="G325" s="413"/>
      <c r="H325" s="413"/>
      <c r="I325" s="413"/>
      <c r="J325" s="413"/>
      <c r="K325" s="413"/>
      <c r="L325" s="413"/>
      <c r="M325" s="413"/>
      <c r="N325" s="413"/>
      <c r="O325" s="413"/>
      <c r="P325" s="413"/>
      <c r="Q325" s="413"/>
      <c r="R325" s="413"/>
      <c r="S325" s="413"/>
      <c r="T325" s="413"/>
      <c r="U325" s="413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414"/>
    </row>
    <row r="326" spans="1:71" s="50" customFormat="1" x14ac:dyDescent="0.2">
      <c r="A326" s="51"/>
      <c r="B326" s="120"/>
      <c r="C326" s="413"/>
      <c r="D326" s="413"/>
      <c r="E326" s="413"/>
      <c r="F326" s="413"/>
      <c r="G326" s="413"/>
      <c r="H326" s="413"/>
      <c r="I326" s="413"/>
      <c r="J326" s="413"/>
      <c r="K326" s="413"/>
      <c r="L326" s="413"/>
      <c r="M326" s="413"/>
      <c r="N326" s="413"/>
      <c r="O326" s="413"/>
      <c r="P326" s="413"/>
      <c r="Q326" s="413"/>
      <c r="R326" s="413"/>
      <c r="S326" s="413"/>
      <c r="T326" s="413"/>
      <c r="U326" s="413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414"/>
    </row>
    <row r="327" spans="1:71" s="50" customFormat="1" x14ac:dyDescent="0.2">
      <c r="A327" s="51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413"/>
      <c r="T327" s="413"/>
      <c r="U327" s="413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414"/>
    </row>
    <row r="328" spans="1:71" s="50" customFormat="1" ht="5.0999999999999996" customHeight="1" thickBot="1" x14ac:dyDescent="0.25">
      <c r="A328" s="51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414"/>
    </row>
    <row r="329" spans="1:71" ht="24.95" customHeight="1" thickBot="1" x14ac:dyDescent="0.25">
      <c r="A329" s="51"/>
      <c r="B329" s="120"/>
      <c r="C329" s="120"/>
      <c r="D329" s="925" t="s">
        <v>183</v>
      </c>
      <c r="E329" s="926"/>
      <c r="F329" s="926"/>
      <c r="G329" s="926"/>
      <c r="H329" s="926"/>
      <c r="I329" s="926"/>
      <c r="J329" s="926"/>
      <c r="K329" s="926"/>
      <c r="L329" s="926"/>
      <c r="M329" s="926"/>
      <c r="N329" s="926"/>
      <c r="O329" s="926"/>
      <c r="P329" s="926"/>
      <c r="Q329" s="927"/>
      <c r="R329" s="106"/>
      <c r="S329" s="106"/>
      <c r="T329" s="106"/>
      <c r="U329" s="120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414"/>
    </row>
    <row r="330" spans="1:71" ht="7.5" customHeight="1" x14ac:dyDescent="0.25">
      <c r="A330" s="51"/>
      <c r="B330" s="120"/>
      <c r="C330" s="120"/>
      <c r="D330" s="446"/>
      <c r="E330" s="447"/>
      <c r="F330" s="447"/>
      <c r="G330" s="447"/>
      <c r="H330" s="447"/>
      <c r="I330" s="447"/>
      <c r="J330" s="447"/>
      <c r="K330" s="447"/>
      <c r="L330" s="447"/>
      <c r="M330" s="447"/>
      <c r="N330" s="447"/>
      <c r="O330" s="447"/>
      <c r="P330" s="447"/>
      <c r="Q330" s="448"/>
      <c r="R330" s="106"/>
      <c r="S330" s="106"/>
      <c r="T330" s="106"/>
      <c r="U330" s="120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414"/>
    </row>
    <row r="331" spans="1:71" ht="7.5" customHeight="1" x14ac:dyDescent="0.25">
      <c r="A331" s="51"/>
      <c r="B331" s="120"/>
      <c r="C331" s="120"/>
      <c r="D331" s="423"/>
      <c r="E331" s="307"/>
      <c r="F331" s="307"/>
      <c r="G331" s="307"/>
      <c r="H331" s="307"/>
      <c r="I331" s="307"/>
      <c r="J331" s="307"/>
      <c r="K331" s="307"/>
      <c r="L331" s="307"/>
      <c r="M331" s="307"/>
      <c r="N331" s="307"/>
      <c r="O331" s="307"/>
      <c r="P331" s="307"/>
      <c r="Q331" s="424"/>
      <c r="R331" s="106"/>
      <c r="S331" s="106"/>
      <c r="T331" s="106"/>
      <c r="U331" s="120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414"/>
    </row>
    <row r="332" spans="1:71" ht="20.25" x14ac:dyDescent="0.35">
      <c r="A332" s="51"/>
      <c r="B332" s="120"/>
      <c r="C332" s="120"/>
      <c r="D332" s="961" t="s">
        <v>317</v>
      </c>
      <c r="E332" s="962"/>
      <c r="F332" s="962"/>
      <c r="G332" s="962"/>
      <c r="H332" s="962"/>
      <c r="I332" s="962"/>
      <c r="J332" s="962"/>
      <c r="K332" s="962"/>
      <c r="L332" s="962"/>
      <c r="M332" s="962"/>
      <c r="N332" s="962"/>
      <c r="O332" s="962"/>
      <c r="P332" s="962"/>
      <c r="Q332" s="963"/>
      <c r="R332" s="106"/>
      <c r="S332" s="106"/>
      <c r="T332" s="106"/>
      <c r="U332" s="120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414"/>
    </row>
    <row r="333" spans="1:71" ht="20.25" x14ac:dyDescent="0.35">
      <c r="A333" s="51"/>
      <c r="B333" s="120"/>
      <c r="C333" s="120"/>
      <c r="D333" s="449"/>
      <c r="E333" s="450"/>
      <c r="F333" s="451" t="s">
        <v>318</v>
      </c>
      <c r="G333" s="450"/>
      <c r="H333" s="450"/>
      <c r="I333" s="450"/>
      <c r="J333" s="450"/>
      <c r="K333" s="450"/>
      <c r="L333" s="450"/>
      <c r="M333" s="450"/>
      <c r="N333" s="450"/>
      <c r="O333" s="450"/>
      <c r="P333" s="450"/>
      <c r="Q333" s="452"/>
      <c r="R333" s="106"/>
      <c r="S333" s="106"/>
      <c r="T333" s="106"/>
      <c r="U333" s="120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414"/>
    </row>
    <row r="334" spans="1:71" ht="17.25" x14ac:dyDescent="0.3">
      <c r="A334" s="51"/>
      <c r="B334" s="120"/>
      <c r="C334" s="120"/>
      <c r="D334" s="423"/>
      <c r="E334" s="307"/>
      <c r="F334" s="432" t="s">
        <v>319</v>
      </c>
      <c r="G334" s="307"/>
      <c r="H334" s="307"/>
      <c r="I334" s="307"/>
      <c r="J334" s="307"/>
      <c r="K334" s="307"/>
      <c r="L334" s="307"/>
      <c r="M334" s="307"/>
      <c r="N334" s="307"/>
      <c r="O334" s="307"/>
      <c r="P334" s="307"/>
      <c r="Q334" s="424"/>
      <c r="R334" s="106"/>
      <c r="S334" s="106"/>
      <c r="T334" s="106"/>
      <c r="U334" s="120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414"/>
    </row>
    <row r="335" spans="1:71" ht="17.25" x14ac:dyDescent="0.3">
      <c r="A335" s="51"/>
      <c r="B335" s="120"/>
      <c r="C335" s="120"/>
      <c r="D335" s="423"/>
      <c r="E335" s="307"/>
      <c r="F335" s="432" t="s">
        <v>320</v>
      </c>
      <c r="G335" s="307"/>
      <c r="H335" s="307"/>
      <c r="I335" s="307"/>
      <c r="J335" s="307"/>
      <c r="K335" s="307"/>
      <c r="L335" s="307"/>
      <c r="M335" s="307"/>
      <c r="N335" s="307"/>
      <c r="O335" s="307"/>
      <c r="P335" s="307"/>
      <c r="Q335" s="424"/>
      <c r="R335" s="106"/>
      <c r="S335" s="106"/>
      <c r="T335" s="106"/>
      <c r="U335" s="120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414"/>
    </row>
    <row r="336" spans="1:71" ht="17.25" x14ac:dyDescent="0.3">
      <c r="A336" s="51"/>
      <c r="B336" s="120"/>
      <c r="C336" s="120"/>
      <c r="D336" s="423"/>
      <c r="E336" s="307"/>
      <c r="F336" s="432" t="s">
        <v>321</v>
      </c>
      <c r="G336" s="307"/>
      <c r="H336" s="307"/>
      <c r="I336" s="307"/>
      <c r="J336" s="307"/>
      <c r="K336" s="307"/>
      <c r="L336" s="307"/>
      <c r="M336" s="307"/>
      <c r="N336" s="307"/>
      <c r="O336" s="307"/>
      <c r="P336" s="307"/>
      <c r="Q336" s="424"/>
      <c r="R336" s="106"/>
      <c r="S336" s="106"/>
      <c r="T336" s="106"/>
      <c r="U336" s="120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414"/>
    </row>
    <row r="337" spans="1:71" ht="9.9499999999999993" customHeight="1" x14ac:dyDescent="0.25">
      <c r="A337" s="51"/>
      <c r="B337" s="120"/>
      <c r="C337" s="120"/>
      <c r="D337" s="423"/>
      <c r="E337" s="307"/>
      <c r="F337" s="307"/>
      <c r="G337" s="307"/>
      <c r="H337" s="307"/>
      <c r="I337" s="307"/>
      <c r="J337" s="307"/>
      <c r="K337" s="307"/>
      <c r="L337" s="307"/>
      <c r="M337" s="307"/>
      <c r="N337" s="307"/>
      <c r="O337" s="307"/>
      <c r="P337" s="307"/>
      <c r="Q337" s="424"/>
      <c r="R337" s="106"/>
      <c r="S337" s="106"/>
      <c r="T337" s="106"/>
      <c r="U337" s="120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414"/>
    </row>
    <row r="338" spans="1:71" ht="18" customHeight="1" x14ac:dyDescent="0.35">
      <c r="A338" s="51"/>
      <c r="B338" s="120"/>
      <c r="C338" s="120"/>
      <c r="D338" s="961" t="s">
        <v>236</v>
      </c>
      <c r="E338" s="962"/>
      <c r="F338" s="962"/>
      <c r="G338" s="962"/>
      <c r="H338" s="962"/>
      <c r="I338" s="962"/>
      <c r="J338" s="962"/>
      <c r="K338" s="962"/>
      <c r="L338" s="962"/>
      <c r="M338" s="962"/>
      <c r="N338" s="962"/>
      <c r="O338" s="962"/>
      <c r="P338" s="962"/>
      <c r="Q338" s="963"/>
      <c r="R338" s="106"/>
      <c r="S338" s="106"/>
      <c r="T338" s="106"/>
      <c r="U338" s="120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414"/>
    </row>
    <row r="339" spans="1:71" ht="21.95" customHeight="1" thickBot="1" x14ac:dyDescent="0.3">
      <c r="A339" s="51"/>
      <c r="B339" s="120"/>
      <c r="C339" s="120"/>
      <c r="D339" s="453"/>
      <c r="E339" s="454"/>
      <c r="F339" s="454"/>
      <c r="G339" s="454"/>
      <c r="H339" s="454"/>
      <c r="I339" s="454"/>
      <c r="J339" s="454"/>
      <c r="K339" s="454"/>
      <c r="L339" s="454"/>
      <c r="M339" s="454"/>
      <c r="N339" s="454"/>
      <c r="O339" s="454"/>
      <c r="P339" s="454"/>
      <c r="Q339" s="455"/>
      <c r="R339" s="106"/>
      <c r="S339" s="106"/>
      <c r="T339" s="106"/>
      <c r="U339" s="120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414"/>
    </row>
    <row r="340" spans="1:71" ht="24.95" customHeight="1" thickBot="1" x14ac:dyDescent="0.25">
      <c r="A340" s="51"/>
      <c r="B340" s="120"/>
      <c r="C340" s="120"/>
      <c r="D340" s="925" t="s">
        <v>14</v>
      </c>
      <c r="E340" s="926"/>
      <c r="F340" s="926"/>
      <c r="G340" s="926"/>
      <c r="H340" s="926"/>
      <c r="I340" s="926"/>
      <c r="J340" s="926"/>
      <c r="K340" s="926"/>
      <c r="L340" s="926"/>
      <c r="M340" s="926"/>
      <c r="N340" s="926"/>
      <c r="O340" s="926"/>
      <c r="P340" s="926"/>
      <c r="Q340" s="927"/>
      <c r="R340" s="106"/>
      <c r="S340" s="106"/>
      <c r="T340" s="106"/>
      <c r="U340" s="120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414"/>
    </row>
    <row r="341" spans="1:71" ht="15" customHeight="1" x14ac:dyDescent="0.2">
      <c r="A341" s="51"/>
      <c r="B341" s="120"/>
      <c r="C341" s="120"/>
      <c r="D341" s="456"/>
      <c r="E341" s="366"/>
      <c r="F341" s="366"/>
      <c r="G341" s="366"/>
      <c r="H341" s="366"/>
      <c r="I341" s="457"/>
      <c r="J341" s="457"/>
      <c r="K341" s="457"/>
      <c r="L341" s="457"/>
      <c r="M341" s="457"/>
      <c r="N341" s="457"/>
      <c r="O341" s="457"/>
      <c r="P341" s="457"/>
      <c r="Q341" s="458"/>
      <c r="R341" s="106"/>
      <c r="S341" s="106"/>
      <c r="T341" s="106"/>
      <c r="U341" s="120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414"/>
    </row>
    <row r="342" spans="1:71" ht="18" customHeight="1" x14ac:dyDescent="0.2">
      <c r="A342" s="51"/>
      <c r="B342" s="120"/>
      <c r="C342" s="120"/>
      <c r="D342" s="959">
        <v>1</v>
      </c>
      <c r="E342" s="960"/>
      <c r="F342" s="938" t="s">
        <v>20</v>
      </c>
      <c r="G342" s="939"/>
      <c r="H342" s="940"/>
      <c r="I342" s="366"/>
      <c r="J342" s="366"/>
      <c r="K342" s="366"/>
      <c r="L342" s="366"/>
      <c r="M342" s="366"/>
      <c r="N342" s="366"/>
      <c r="O342" s="366"/>
      <c r="P342" s="366"/>
      <c r="Q342" s="459"/>
      <c r="R342" s="106"/>
      <c r="S342" s="106"/>
      <c r="T342" s="106"/>
      <c r="U342" s="120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414"/>
    </row>
    <row r="343" spans="1:71" ht="9.9499999999999993" customHeight="1" x14ac:dyDescent="0.25">
      <c r="A343" s="51"/>
      <c r="B343" s="120"/>
      <c r="C343" s="120"/>
      <c r="D343" s="423"/>
      <c r="E343" s="307"/>
      <c r="F343" s="307"/>
      <c r="G343" s="307"/>
      <c r="H343" s="307"/>
      <c r="I343" s="307"/>
      <c r="J343" s="307"/>
      <c r="K343" s="307"/>
      <c r="L343" s="307"/>
      <c r="M343" s="307"/>
      <c r="N343" s="307"/>
      <c r="O343" s="307"/>
      <c r="P343" s="307"/>
      <c r="Q343" s="424"/>
      <c r="R343" s="106"/>
      <c r="S343" s="106"/>
      <c r="T343" s="106"/>
      <c r="U343" s="120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414"/>
    </row>
    <row r="344" spans="1:71" ht="17.25" x14ac:dyDescent="0.3">
      <c r="A344" s="51"/>
      <c r="B344" s="120"/>
      <c r="C344" s="120"/>
      <c r="D344" s="964" t="s">
        <v>34</v>
      </c>
      <c r="E344" s="949"/>
      <c r="F344" s="941" t="s">
        <v>35</v>
      </c>
      <c r="G344" s="942"/>
      <c r="H344" s="202"/>
      <c r="I344" s="432" t="s">
        <v>323</v>
      </c>
      <c r="J344" s="307"/>
      <c r="K344" s="307"/>
      <c r="L344" s="307"/>
      <c r="M344" s="307"/>
      <c r="N344" s="307"/>
      <c r="O344" s="307"/>
      <c r="P344" s="307"/>
      <c r="Q344" s="424"/>
      <c r="R344" s="106"/>
      <c r="S344" s="106"/>
      <c r="T344" s="106"/>
      <c r="U344" s="120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414"/>
    </row>
    <row r="345" spans="1:71" ht="16.5" x14ac:dyDescent="0.3">
      <c r="A345" s="51"/>
      <c r="B345" s="120"/>
      <c r="C345" s="120"/>
      <c r="D345" s="423"/>
      <c r="E345" s="307"/>
      <c r="F345" s="460" t="s">
        <v>237</v>
      </c>
      <c r="G345" s="307"/>
      <c r="H345" s="307"/>
      <c r="I345" s="307"/>
      <c r="J345" s="307"/>
      <c r="K345" s="307"/>
      <c r="L345" s="307"/>
      <c r="M345" s="307"/>
      <c r="N345" s="307"/>
      <c r="O345" s="307"/>
      <c r="P345" s="307"/>
      <c r="Q345" s="424"/>
      <c r="R345" s="106"/>
      <c r="S345" s="106"/>
      <c r="T345" s="106"/>
      <c r="U345" s="120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414"/>
    </row>
    <row r="346" spans="1:71" ht="6.95" customHeight="1" x14ac:dyDescent="0.3">
      <c r="A346" s="51"/>
      <c r="B346" s="120"/>
      <c r="C346" s="120"/>
      <c r="D346" s="423"/>
      <c r="E346" s="307"/>
      <c r="F346" s="119"/>
      <c r="G346" s="307"/>
      <c r="H346" s="307"/>
      <c r="I346" s="307"/>
      <c r="J346" s="307"/>
      <c r="K346" s="307"/>
      <c r="L346" s="307"/>
      <c r="M346" s="307"/>
      <c r="N346" s="307"/>
      <c r="O346" s="307"/>
      <c r="P346" s="307"/>
      <c r="Q346" s="424"/>
      <c r="R346" s="106"/>
      <c r="S346" s="106"/>
      <c r="T346" s="106"/>
      <c r="U346" s="120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414"/>
    </row>
    <row r="347" spans="1:71" ht="17.25" x14ac:dyDescent="0.3">
      <c r="A347" s="51"/>
      <c r="B347" s="120"/>
      <c r="C347" s="120"/>
      <c r="D347" s="964" t="s">
        <v>36</v>
      </c>
      <c r="E347" s="949"/>
      <c r="F347" s="941" t="s">
        <v>37</v>
      </c>
      <c r="G347" s="942"/>
      <c r="H347" s="202"/>
      <c r="I347" s="432" t="s">
        <v>238</v>
      </c>
      <c r="J347" s="307"/>
      <c r="K347" s="307"/>
      <c r="L347" s="307"/>
      <c r="M347" s="307"/>
      <c r="N347" s="307"/>
      <c r="O347" s="307"/>
      <c r="P347" s="307"/>
      <c r="Q347" s="424"/>
      <c r="R347" s="106"/>
      <c r="S347" s="106"/>
      <c r="T347" s="106"/>
      <c r="U347" s="120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414"/>
    </row>
    <row r="348" spans="1:71" ht="17.25" x14ac:dyDescent="0.3">
      <c r="A348" s="51"/>
      <c r="B348" s="120"/>
      <c r="C348" s="120"/>
      <c r="D348" s="423"/>
      <c r="E348" s="307"/>
      <c r="F348" s="432" t="s">
        <v>239</v>
      </c>
      <c r="G348" s="307"/>
      <c r="H348" s="307"/>
      <c r="I348" s="307"/>
      <c r="J348" s="307"/>
      <c r="K348" s="307"/>
      <c r="L348" s="307"/>
      <c r="M348" s="307"/>
      <c r="N348" s="307"/>
      <c r="O348" s="307"/>
      <c r="P348" s="307"/>
      <c r="Q348" s="424"/>
      <c r="R348" s="106"/>
      <c r="S348" s="106"/>
      <c r="T348" s="106"/>
      <c r="U348" s="120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414"/>
    </row>
    <row r="349" spans="1:71" ht="16.5" x14ac:dyDescent="0.3">
      <c r="A349" s="51"/>
      <c r="B349" s="120"/>
      <c r="C349" s="120"/>
      <c r="D349" s="423"/>
      <c r="E349" s="307"/>
      <c r="F349" s="460" t="s">
        <v>237</v>
      </c>
      <c r="G349" s="307"/>
      <c r="H349" s="307"/>
      <c r="I349" s="307"/>
      <c r="J349" s="307"/>
      <c r="K349" s="307"/>
      <c r="L349" s="307"/>
      <c r="M349" s="307"/>
      <c r="N349" s="307"/>
      <c r="O349" s="307"/>
      <c r="P349" s="307"/>
      <c r="Q349" s="424"/>
      <c r="R349" s="106"/>
      <c r="S349" s="106"/>
      <c r="T349" s="106"/>
      <c r="U349" s="120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414"/>
    </row>
    <row r="350" spans="1:71" ht="6.95" customHeight="1" x14ac:dyDescent="0.25">
      <c r="A350" s="51"/>
      <c r="B350" s="120"/>
      <c r="C350" s="120"/>
      <c r="D350" s="423"/>
      <c r="E350" s="307"/>
      <c r="F350" s="307"/>
      <c r="G350" s="307"/>
      <c r="H350" s="307"/>
      <c r="I350" s="307"/>
      <c r="J350" s="307"/>
      <c r="K350" s="307"/>
      <c r="L350" s="307"/>
      <c r="M350" s="307"/>
      <c r="N350" s="307"/>
      <c r="O350" s="307"/>
      <c r="P350" s="307"/>
      <c r="Q350" s="424"/>
      <c r="R350" s="106"/>
      <c r="S350" s="106"/>
      <c r="T350" s="106"/>
      <c r="U350" s="120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414"/>
    </row>
    <row r="351" spans="1:71" ht="20.25" x14ac:dyDescent="0.3">
      <c r="A351" s="51"/>
      <c r="B351" s="120"/>
      <c r="C351" s="120"/>
      <c r="D351" s="964" t="s">
        <v>322</v>
      </c>
      <c r="E351" s="965"/>
      <c r="F351" s="966" t="s">
        <v>38</v>
      </c>
      <c r="G351" s="967"/>
      <c r="H351" s="466"/>
      <c r="I351" s="467" t="s">
        <v>240</v>
      </c>
      <c r="J351" s="307"/>
      <c r="K351" s="307"/>
      <c r="L351" s="307"/>
      <c r="M351" s="307"/>
      <c r="N351" s="307"/>
      <c r="O351" s="307"/>
      <c r="P351" s="307"/>
      <c r="Q351" s="424"/>
      <c r="R351" s="106"/>
      <c r="S351" s="106"/>
      <c r="T351" s="106"/>
      <c r="U351" s="120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414"/>
    </row>
    <row r="352" spans="1:71" ht="16.5" x14ac:dyDescent="0.3">
      <c r="A352" s="51"/>
      <c r="B352" s="120"/>
      <c r="C352" s="120"/>
      <c r="D352" s="423"/>
      <c r="E352" s="307"/>
      <c r="F352" s="461" t="s">
        <v>324</v>
      </c>
      <c r="G352" s="307"/>
      <c r="H352" s="307"/>
      <c r="I352" s="307"/>
      <c r="J352" s="307"/>
      <c r="K352" s="307"/>
      <c r="L352" s="307"/>
      <c r="M352" s="307"/>
      <c r="N352" s="307"/>
      <c r="O352" s="307"/>
      <c r="P352" s="307"/>
      <c r="Q352" s="424"/>
      <c r="R352" s="106"/>
      <c r="S352" s="106"/>
      <c r="T352" s="106"/>
      <c r="U352" s="120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414"/>
    </row>
    <row r="353" spans="1:71" ht="16.5" x14ac:dyDescent="0.3">
      <c r="A353" s="51"/>
      <c r="B353" s="120"/>
      <c r="C353" s="120"/>
      <c r="D353" s="423"/>
      <c r="E353" s="307"/>
      <c r="F353" s="461" t="s">
        <v>325</v>
      </c>
      <c r="G353" s="307"/>
      <c r="H353" s="307"/>
      <c r="I353" s="307"/>
      <c r="J353" s="307"/>
      <c r="K353" s="307"/>
      <c r="L353" s="307"/>
      <c r="M353" s="307"/>
      <c r="N353" s="307"/>
      <c r="O353" s="307"/>
      <c r="P353" s="307"/>
      <c r="Q353" s="424"/>
      <c r="R353" s="106"/>
      <c r="S353" s="106"/>
      <c r="T353" s="106"/>
      <c r="U353" s="120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414"/>
    </row>
    <row r="354" spans="1:71" ht="16.5" x14ac:dyDescent="0.3">
      <c r="A354" s="51"/>
      <c r="B354" s="120"/>
      <c r="C354" s="120"/>
      <c r="D354" s="423"/>
      <c r="E354" s="307"/>
      <c r="F354" s="119" t="s">
        <v>253</v>
      </c>
      <c r="G354" s="307"/>
      <c r="H354" s="307"/>
      <c r="I354" s="307"/>
      <c r="J354" s="307"/>
      <c r="K354" s="307"/>
      <c r="L354" s="307"/>
      <c r="M354" s="307"/>
      <c r="N354" s="307"/>
      <c r="O354" s="307"/>
      <c r="P354" s="307"/>
      <c r="Q354" s="424"/>
      <c r="R354" s="106"/>
      <c r="S354" s="106"/>
      <c r="T354" s="106"/>
      <c r="U354" s="120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414"/>
    </row>
    <row r="355" spans="1:71" ht="16.5" x14ac:dyDescent="0.3">
      <c r="A355" s="51"/>
      <c r="B355" s="120"/>
      <c r="C355" s="120"/>
      <c r="D355" s="423"/>
      <c r="E355" s="307"/>
      <c r="F355" s="119" t="s">
        <v>376</v>
      </c>
      <c r="G355" s="307"/>
      <c r="H355" s="307"/>
      <c r="I355" s="307"/>
      <c r="J355" s="307"/>
      <c r="K355" s="307"/>
      <c r="L355" s="307"/>
      <c r="M355" s="307"/>
      <c r="N355" s="307"/>
      <c r="O355" s="307"/>
      <c r="P355" s="307"/>
      <c r="Q355" s="424"/>
      <c r="R355" s="106"/>
      <c r="S355" s="106"/>
      <c r="T355" s="106"/>
      <c r="U355" s="120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414"/>
    </row>
    <row r="356" spans="1:71" ht="16.5" x14ac:dyDescent="0.3">
      <c r="A356" s="51"/>
      <c r="B356" s="120"/>
      <c r="C356" s="120"/>
      <c r="D356" s="423"/>
      <c r="E356" s="307"/>
      <c r="F356" s="465" t="s">
        <v>375</v>
      </c>
      <c r="G356" s="307"/>
      <c r="H356" s="307"/>
      <c r="I356" s="307"/>
      <c r="J356" s="307"/>
      <c r="K356" s="307"/>
      <c r="L356" s="307"/>
      <c r="M356" s="307"/>
      <c r="N356" s="307"/>
      <c r="O356" s="307"/>
      <c r="P356" s="307"/>
      <c r="Q356" s="424"/>
      <c r="R356" s="106"/>
      <c r="S356" s="106"/>
      <c r="T356" s="106"/>
      <c r="U356" s="120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414"/>
    </row>
    <row r="357" spans="1:71" ht="16.5" x14ac:dyDescent="0.3">
      <c r="A357" s="51"/>
      <c r="B357" s="120"/>
      <c r="C357" s="120"/>
      <c r="D357" s="423"/>
      <c r="E357" s="307"/>
      <c r="F357" s="465" t="s">
        <v>377</v>
      </c>
      <c r="G357" s="307"/>
      <c r="H357" s="307"/>
      <c r="I357" s="307"/>
      <c r="J357" s="307"/>
      <c r="K357" s="307"/>
      <c r="L357" s="307"/>
      <c r="M357" s="307"/>
      <c r="N357" s="307"/>
      <c r="O357" s="307"/>
      <c r="P357" s="307"/>
      <c r="Q357" s="424"/>
      <c r="R357" s="106"/>
      <c r="S357" s="106"/>
      <c r="T357" s="106"/>
      <c r="U357" s="120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414"/>
    </row>
    <row r="358" spans="1:71" ht="16.5" x14ac:dyDescent="0.3">
      <c r="A358" s="51"/>
      <c r="B358" s="120"/>
      <c r="C358" s="120"/>
      <c r="D358" s="423"/>
      <c r="E358" s="307"/>
      <c r="F358" s="460" t="s">
        <v>378</v>
      </c>
      <c r="G358" s="307"/>
      <c r="H358" s="307"/>
      <c r="I358" s="307"/>
      <c r="J358" s="307"/>
      <c r="K358" s="307"/>
      <c r="L358" s="307"/>
      <c r="M358" s="307"/>
      <c r="N358" s="307"/>
      <c r="O358" s="307"/>
      <c r="P358" s="307"/>
      <c r="Q358" s="424"/>
      <c r="R358" s="106"/>
      <c r="S358" s="106"/>
      <c r="T358" s="106"/>
      <c r="U358" s="120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414"/>
    </row>
    <row r="359" spans="1:71" ht="15" customHeight="1" x14ac:dyDescent="0.3">
      <c r="A359" s="51"/>
      <c r="B359" s="120"/>
      <c r="C359" s="120"/>
      <c r="D359" s="423"/>
      <c r="E359" s="307"/>
      <c r="F359" s="306" t="s">
        <v>374</v>
      </c>
      <c r="G359" s="307"/>
      <c r="H359" s="307"/>
      <c r="I359" s="307"/>
      <c r="J359" s="307"/>
      <c r="K359" s="307"/>
      <c r="L359" s="307"/>
      <c r="M359" s="307"/>
      <c r="N359" s="307"/>
      <c r="O359" s="307"/>
      <c r="P359" s="307"/>
      <c r="Q359" s="424"/>
      <c r="R359" s="106"/>
      <c r="S359" s="106"/>
      <c r="T359" s="106"/>
      <c r="U359" s="120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414"/>
    </row>
    <row r="360" spans="1:71" ht="15" customHeight="1" x14ac:dyDescent="0.25">
      <c r="A360" s="51"/>
      <c r="B360" s="120"/>
      <c r="C360" s="120"/>
      <c r="D360" s="423"/>
      <c r="E360" s="307"/>
      <c r="F360" s="307"/>
      <c r="G360" s="307"/>
      <c r="H360" s="307"/>
      <c r="I360" s="307"/>
      <c r="J360" s="307"/>
      <c r="K360" s="307"/>
      <c r="L360" s="307"/>
      <c r="M360" s="307"/>
      <c r="N360" s="307"/>
      <c r="O360" s="307"/>
      <c r="P360" s="307"/>
      <c r="Q360" s="424"/>
      <c r="R360" s="106"/>
      <c r="S360" s="106"/>
      <c r="T360" s="106"/>
      <c r="U360" s="120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414"/>
    </row>
    <row r="361" spans="1:71" ht="18" customHeight="1" x14ac:dyDescent="0.3">
      <c r="A361" s="51"/>
      <c r="B361" s="120"/>
      <c r="C361" s="120"/>
      <c r="D361" s="959">
        <v>2</v>
      </c>
      <c r="E361" s="960"/>
      <c r="F361" s="938" t="s">
        <v>39</v>
      </c>
      <c r="G361" s="939"/>
      <c r="H361" s="940"/>
      <c r="I361" s="432" t="s">
        <v>241</v>
      </c>
      <c r="J361" s="307"/>
      <c r="K361" s="307"/>
      <c r="L361" s="307"/>
      <c r="M361" s="307"/>
      <c r="N361" s="307"/>
      <c r="O361" s="307"/>
      <c r="P361" s="307"/>
      <c r="Q361" s="424"/>
      <c r="R361" s="106"/>
      <c r="S361" s="106"/>
      <c r="T361" s="106"/>
      <c r="U361" s="120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414"/>
    </row>
    <row r="362" spans="1:71" ht="16.5" x14ac:dyDescent="0.3">
      <c r="A362" s="51"/>
      <c r="B362" s="120"/>
      <c r="C362" s="120"/>
      <c r="D362" s="423"/>
      <c r="E362" s="307"/>
      <c r="F362" s="119" t="s">
        <v>379</v>
      </c>
      <c r="G362" s="307"/>
      <c r="H362" s="462"/>
      <c r="I362" s="307"/>
      <c r="J362" s="307"/>
      <c r="K362" s="307"/>
      <c r="L362" s="307"/>
      <c r="M362" s="307"/>
      <c r="N362" s="307"/>
      <c r="O362" s="307"/>
      <c r="P362" s="307"/>
      <c r="Q362" s="424"/>
      <c r="R362" s="106"/>
      <c r="S362" s="106"/>
      <c r="T362" s="106"/>
      <c r="U362" s="120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414"/>
    </row>
    <row r="363" spans="1:71" ht="16.5" x14ac:dyDescent="0.3">
      <c r="A363" s="51"/>
      <c r="B363" s="120"/>
      <c r="C363" s="120"/>
      <c r="D363" s="423"/>
      <c r="E363" s="307"/>
      <c r="F363" s="119" t="s">
        <v>242</v>
      </c>
      <c r="G363" s="307"/>
      <c r="H363" s="307"/>
      <c r="I363" s="307"/>
      <c r="J363" s="307"/>
      <c r="K363" s="307"/>
      <c r="L363" s="307"/>
      <c r="M363" s="307"/>
      <c r="N363" s="307"/>
      <c r="O363" s="307"/>
      <c r="P363" s="307"/>
      <c r="Q363" s="424"/>
      <c r="R363" s="106"/>
      <c r="S363" s="106"/>
      <c r="T363" s="106"/>
      <c r="U363" s="120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414"/>
    </row>
    <row r="364" spans="1:71" ht="16.5" x14ac:dyDescent="0.3">
      <c r="A364" s="51"/>
      <c r="B364" s="120"/>
      <c r="C364" s="120"/>
      <c r="D364" s="423"/>
      <c r="E364" s="307"/>
      <c r="F364" s="119" t="s">
        <v>243</v>
      </c>
      <c r="G364" s="307"/>
      <c r="H364" s="307"/>
      <c r="I364" s="307"/>
      <c r="J364" s="307"/>
      <c r="K364" s="307"/>
      <c r="L364" s="307"/>
      <c r="M364" s="307"/>
      <c r="N364" s="307"/>
      <c r="O364" s="307"/>
      <c r="P364" s="307"/>
      <c r="Q364" s="424"/>
      <c r="R364" s="106"/>
      <c r="S364" s="106"/>
      <c r="T364" s="106"/>
      <c r="U364" s="120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414"/>
    </row>
    <row r="365" spans="1:71" ht="17.25" x14ac:dyDescent="0.3">
      <c r="A365" s="51"/>
      <c r="B365" s="120"/>
      <c r="C365" s="120"/>
      <c r="D365" s="423"/>
      <c r="E365" s="307"/>
      <c r="F365" s="432" t="s">
        <v>326</v>
      </c>
      <c r="G365" s="307"/>
      <c r="H365" s="307"/>
      <c r="I365" s="307"/>
      <c r="J365" s="307"/>
      <c r="K365" s="307"/>
      <c r="L365" s="307"/>
      <c r="M365" s="307"/>
      <c r="N365" s="307"/>
      <c r="O365" s="307"/>
      <c r="P365" s="307"/>
      <c r="Q365" s="424"/>
      <c r="R365" s="106"/>
      <c r="S365" s="106"/>
      <c r="T365" s="106"/>
      <c r="U365" s="120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414"/>
    </row>
    <row r="366" spans="1:71" ht="17.25" x14ac:dyDescent="0.3">
      <c r="A366" s="51"/>
      <c r="B366" s="120"/>
      <c r="C366" s="120"/>
      <c r="D366" s="423"/>
      <c r="E366" s="307"/>
      <c r="F366" s="432" t="s">
        <v>327</v>
      </c>
      <c r="G366" s="307"/>
      <c r="H366" s="307"/>
      <c r="I366" s="307"/>
      <c r="J366" s="307"/>
      <c r="K366" s="307"/>
      <c r="L366" s="307"/>
      <c r="M366" s="307"/>
      <c r="N366" s="307"/>
      <c r="O366" s="307"/>
      <c r="P366" s="307"/>
      <c r="Q366" s="424"/>
      <c r="R366" s="106"/>
      <c r="S366" s="106"/>
      <c r="T366" s="106"/>
      <c r="U366" s="120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414"/>
    </row>
    <row r="367" spans="1:71" ht="18" customHeight="1" x14ac:dyDescent="0.3">
      <c r="A367" s="51"/>
      <c r="B367" s="120"/>
      <c r="C367" s="120"/>
      <c r="D367" s="423"/>
      <c r="E367" s="307"/>
      <c r="F367" s="463" t="s">
        <v>258</v>
      </c>
      <c r="G367" s="307"/>
      <c r="H367" s="307"/>
      <c r="I367" s="307"/>
      <c r="J367" s="307"/>
      <c r="K367" s="307"/>
      <c r="L367" s="307"/>
      <c r="M367" s="307"/>
      <c r="N367" s="307"/>
      <c r="O367" s="307"/>
      <c r="P367" s="307"/>
      <c r="Q367" s="424"/>
      <c r="R367" s="106"/>
      <c r="S367" s="106"/>
      <c r="T367" s="106"/>
      <c r="U367" s="120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414"/>
    </row>
    <row r="368" spans="1:71" ht="17.25" x14ac:dyDescent="0.3">
      <c r="A368" s="51"/>
      <c r="B368" s="120"/>
      <c r="C368" s="120"/>
      <c r="D368" s="423"/>
      <c r="E368" s="307"/>
      <c r="F368" s="432" t="s">
        <v>328</v>
      </c>
      <c r="G368" s="307"/>
      <c r="H368" s="307"/>
      <c r="I368" s="307"/>
      <c r="J368" s="307"/>
      <c r="K368" s="307"/>
      <c r="L368" s="307"/>
      <c r="M368" s="307"/>
      <c r="N368" s="307"/>
      <c r="O368" s="307"/>
      <c r="P368" s="307"/>
      <c r="Q368" s="424"/>
      <c r="R368" s="106"/>
      <c r="S368" s="106"/>
      <c r="T368" s="106"/>
      <c r="U368" s="120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414"/>
    </row>
    <row r="369" spans="1:71" ht="18" customHeight="1" x14ac:dyDescent="0.3">
      <c r="A369" s="51"/>
      <c r="B369" s="120"/>
      <c r="C369" s="120"/>
      <c r="D369" s="423"/>
      <c r="E369" s="307"/>
      <c r="F369" s="463" t="s">
        <v>244</v>
      </c>
      <c r="G369" s="307"/>
      <c r="H369" s="307"/>
      <c r="I369" s="307"/>
      <c r="J369" s="307"/>
      <c r="K369" s="307"/>
      <c r="L369" s="307"/>
      <c r="M369" s="307"/>
      <c r="N369" s="307"/>
      <c r="O369" s="307"/>
      <c r="P369" s="307"/>
      <c r="Q369" s="424"/>
      <c r="R369" s="106"/>
      <c r="S369" s="106"/>
      <c r="T369" s="106"/>
      <c r="U369" s="120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414"/>
    </row>
    <row r="370" spans="1:71" ht="17.25" x14ac:dyDescent="0.3">
      <c r="A370" s="51"/>
      <c r="B370" s="120"/>
      <c r="C370" s="120"/>
      <c r="D370" s="423"/>
      <c r="E370" s="307"/>
      <c r="F370" s="432" t="s">
        <v>329</v>
      </c>
      <c r="G370" s="307"/>
      <c r="H370" s="307"/>
      <c r="I370" s="307"/>
      <c r="J370" s="307"/>
      <c r="K370" s="307"/>
      <c r="L370" s="307"/>
      <c r="M370" s="307"/>
      <c r="N370" s="307"/>
      <c r="O370" s="307"/>
      <c r="P370" s="307"/>
      <c r="Q370" s="424"/>
      <c r="R370" s="106"/>
      <c r="S370" s="106"/>
      <c r="T370" s="106"/>
      <c r="U370" s="120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414"/>
    </row>
    <row r="371" spans="1:71" ht="17.25" x14ac:dyDescent="0.3">
      <c r="A371" s="51"/>
      <c r="B371" s="120"/>
      <c r="C371" s="120"/>
      <c r="D371" s="423"/>
      <c r="E371" s="307"/>
      <c r="F371" s="432" t="s">
        <v>330</v>
      </c>
      <c r="G371" s="307"/>
      <c r="H371" s="307"/>
      <c r="I371" s="307"/>
      <c r="J371" s="307"/>
      <c r="K371" s="307"/>
      <c r="L371" s="307"/>
      <c r="M371" s="307"/>
      <c r="N371" s="307"/>
      <c r="O371" s="307"/>
      <c r="P371" s="307"/>
      <c r="Q371" s="424"/>
      <c r="R371" s="106"/>
      <c r="S371" s="106"/>
      <c r="T371" s="106"/>
      <c r="U371" s="120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414"/>
    </row>
    <row r="372" spans="1:71" ht="15" customHeight="1" x14ac:dyDescent="0.3">
      <c r="A372" s="51"/>
      <c r="B372" s="120"/>
      <c r="C372" s="120"/>
      <c r="D372" s="423"/>
      <c r="E372" s="307"/>
      <c r="F372" s="119"/>
      <c r="G372" s="307"/>
      <c r="H372" s="307"/>
      <c r="I372" s="307"/>
      <c r="J372" s="307"/>
      <c r="K372" s="307"/>
      <c r="L372" s="307"/>
      <c r="M372" s="307"/>
      <c r="N372" s="307"/>
      <c r="O372" s="307"/>
      <c r="P372" s="307"/>
      <c r="Q372" s="424"/>
      <c r="R372" s="106"/>
      <c r="S372" s="106"/>
      <c r="T372" s="106"/>
      <c r="U372" s="120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414"/>
    </row>
    <row r="373" spans="1:71" ht="20.25" x14ac:dyDescent="0.3">
      <c r="A373" s="51"/>
      <c r="B373" s="120"/>
      <c r="C373" s="120"/>
      <c r="D373" s="959">
        <v>3</v>
      </c>
      <c r="E373" s="960"/>
      <c r="F373" s="938" t="s">
        <v>66</v>
      </c>
      <c r="G373" s="939"/>
      <c r="H373" s="940"/>
      <c r="I373" s="432" t="s">
        <v>331</v>
      </c>
      <c r="J373" s="307"/>
      <c r="K373" s="307"/>
      <c r="L373" s="307"/>
      <c r="M373" s="307"/>
      <c r="N373" s="307"/>
      <c r="O373" s="307"/>
      <c r="P373" s="307"/>
      <c r="Q373" s="424"/>
      <c r="R373" s="106"/>
      <c r="S373" s="106"/>
      <c r="T373" s="106"/>
      <c r="U373" s="120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414"/>
    </row>
    <row r="374" spans="1:71" ht="16.5" x14ac:dyDescent="0.3">
      <c r="A374" s="51"/>
      <c r="B374" s="120"/>
      <c r="C374" s="120"/>
      <c r="D374" s="423"/>
      <c r="E374" s="307"/>
      <c r="F374" s="119" t="s">
        <v>245</v>
      </c>
      <c r="G374" s="307"/>
      <c r="H374" s="307"/>
      <c r="I374" s="307"/>
      <c r="J374" s="307"/>
      <c r="K374" s="307"/>
      <c r="L374" s="307"/>
      <c r="M374" s="307"/>
      <c r="N374" s="307"/>
      <c r="O374" s="307"/>
      <c r="P374" s="307"/>
      <c r="Q374" s="424"/>
      <c r="R374" s="106"/>
      <c r="S374" s="106"/>
      <c r="T374" s="106"/>
      <c r="U374" s="120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414"/>
    </row>
    <row r="375" spans="1:71" ht="18" customHeight="1" x14ac:dyDescent="0.3">
      <c r="A375" s="51"/>
      <c r="B375" s="120"/>
      <c r="C375" s="120"/>
      <c r="D375" s="423"/>
      <c r="E375" s="307"/>
      <c r="F375" s="463" t="s">
        <v>258</v>
      </c>
      <c r="G375" s="307"/>
      <c r="H375" s="307"/>
      <c r="I375" s="307"/>
      <c r="J375" s="307"/>
      <c r="K375" s="307"/>
      <c r="L375" s="307"/>
      <c r="M375" s="307"/>
      <c r="N375" s="307"/>
      <c r="O375" s="307"/>
      <c r="P375" s="307"/>
      <c r="Q375" s="424"/>
      <c r="R375" s="106"/>
      <c r="S375" s="106"/>
      <c r="T375" s="106"/>
      <c r="U375" s="120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51"/>
      <c r="BS375" s="414"/>
    </row>
    <row r="376" spans="1:71" ht="17.25" x14ac:dyDescent="0.3">
      <c r="A376" s="51"/>
      <c r="B376" s="120"/>
      <c r="C376" s="120"/>
      <c r="D376" s="423"/>
      <c r="E376" s="307"/>
      <c r="F376" s="432" t="s">
        <v>380</v>
      </c>
      <c r="G376" s="307"/>
      <c r="H376" s="307"/>
      <c r="I376" s="307"/>
      <c r="J376" s="307"/>
      <c r="K376" s="307"/>
      <c r="L376" s="307"/>
      <c r="M376" s="307"/>
      <c r="N376" s="307"/>
      <c r="O376" s="307"/>
      <c r="P376" s="307"/>
      <c r="Q376" s="424"/>
      <c r="R376" s="106"/>
      <c r="S376" s="106"/>
      <c r="T376" s="106"/>
      <c r="U376" s="120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51"/>
      <c r="BS376" s="414"/>
    </row>
    <row r="377" spans="1:71" ht="15" customHeight="1" x14ac:dyDescent="0.3">
      <c r="A377" s="51"/>
      <c r="B377" s="120"/>
      <c r="C377" s="120"/>
      <c r="D377" s="423"/>
      <c r="E377" s="307"/>
      <c r="F377" s="119"/>
      <c r="G377" s="307"/>
      <c r="H377" s="307"/>
      <c r="I377" s="307"/>
      <c r="J377" s="307"/>
      <c r="K377" s="307"/>
      <c r="L377" s="307"/>
      <c r="M377" s="307"/>
      <c r="N377" s="307"/>
      <c r="O377" s="307"/>
      <c r="P377" s="307"/>
      <c r="Q377" s="424"/>
      <c r="R377" s="106"/>
      <c r="S377" s="106"/>
      <c r="T377" s="106"/>
      <c r="U377" s="120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414"/>
    </row>
    <row r="378" spans="1:71" ht="20.25" x14ac:dyDescent="0.3">
      <c r="A378" s="51"/>
      <c r="B378" s="120"/>
      <c r="C378" s="120"/>
      <c r="D378" s="959">
        <v>4</v>
      </c>
      <c r="E378" s="960"/>
      <c r="F378" s="938" t="s">
        <v>67</v>
      </c>
      <c r="G378" s="939"/>
      <c r="H378" s="940"/>
      <c r="I378" s="463" t="s">
        <v>246</v>
      </c>
      <c r="J378" s="307"/>
      <c r="K378" s="307"/>
      <c r="L378" s="307"/>
      <c r="M378" s="307"/>
      <c r="N378" s="307"/>
      <c r="O378" s="307"/>
      <c r="P378" s="307"/>
      <c r="Q378" s="424"/>
      <c r="R378" s="106"/>
      <c r="S378" s="106"/>
      <c r="T378" s="106"/>
      <c r="U378" s="120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414"/>
    </row>
    <row r="379" spans="1:71" ht="15" customHeight="1" x14ac:dyDescent="0.3">
      <c r="A379" s="51"/>
      <c r="B379" s="120"/>
      <c r="C379" s="120"/>
      <c r="D379" s="423"/>
      <c r="E379" s="307"/>
      <c r="F379" s="119"/>
      <c r="G379" s="307"/>
      <c r="H379" s="307"/>
      <c r="I379" s="307"/>
      <c r="J379" s="307"/>
      <c r="K379" s="307"/>
      <c r="L379" s="307"/>
      <c r="M379" s="307"/>
      <c r="N379" s="307"/>
      <c r="O379" s="307"/>
      <c r="P379" s="307"/>
      <c r="Q379" s="424"/>
      <c r="R379" s="106"/>
      <c r="S379" s="106"/>
      <c r="T379" s="106"/>
      <c r="U379" s="120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51"/>
      <c r="BS379" s="414"/>
    </row>
    <row r="380" spans="1:71" ht="20.25" x14ac:dyDescent="0.3">
      <c r="A380" s="51"/>
      <c r="B380" s="120"/>
      <c r="C380" s="120"/>
      <c r="D380" s="959">
        <v>5</v>
      </c>
      <c r="E380" s="960"/>
      <c r="F380" s="938" t="s">
        <v>88</v>
      </c>
      <c r="G380" s="939"/>
      <c r="H380" s="940"/>
      <c r="I380" s="463" t="s">
        <v>247</v>
      </c>
      <c r="J380" s="307"/>
      <c r="K380" s="307"/>
      <c r="L380" s="307"/>
      <c r="M380" s="307"/>
      <c r="N380" s="307"/>
      <c r="O380" s="307"/>
      <c r="P380" s="307"/>
      <c r="Q380" s="424"/>
      <c r="R380" s="106"/>
      <c r="S380" s="106"/>
      <c r="T380" s="106"/>
      <c r="U380" s="120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51"/>
      <c r="BS380" s="414"/>
    </row>
    <row r="381" spans="1:71" ht="21.95" customHeight="1" x14ac:dyDescent="0.3">
      <c r="A381" s="51"/>
      <c r="B381" s="120"/>
      <c r="C381" s="120"/>
      <c r="D381" s="435"/>
      <c r="E381" s="436"/>
      <c r="F381" s="464"/>
      <c r="G381" s="436"/>
      <c r="H381" s="436"/>
      <c r="I381" s="436"/>
      <c r="J381" s="436"/>
      <c r="K381" s="436"/>
      <c r="L381" s="436"/>
      <c r="M381" s="436"/>
      <c r="N381" s="937"/>
      <c r="O381" s="937"/>
      <c r="P381" s="436"/>
      <c r="Q381" s="437"/>
      <c r="R381" s="106"/>
      <c r="S381" s="106"/>
      <c r="T381" s="106"/>
      <c r="U381" s="120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51"/>
      <c r="BS381" s="414"/>
    </row>
    <row r="382" spans="1:71" s="50" customFormat="1" ht="8.1" customHeight="1" x14ac:dyDescent="0.2">
      <c r="A382" s="51"/>
      <c r="B382" s="120"/>
      <c r="C382" s="120"/>
      <c r="D382" s="120"/>
      <c r="E382" s="120"/>
      <c r="F382" s="117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414"/>
    </row>
    <row r="383" spans="1:71" s="50" customFormat="1" ht="14.25" x14ac:dyDescent="0.2">
      <c r="A383" s="51"/>
      <c r="B383" s="120"/>
      <c r="C383" s="120"/>
      <c r="D383" s="120"/>
      <c r="E383" s="120"/>
      <c r="F383" s="117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414"/>
    </row>
    <row r="384" spans="1:71" s="50" customFormat="1" ht="14.25" x14ac:dyDescent="0.2">
      <c r="A384" s="51"/>
      <c r="B384" s="120"/>
      <c r="C384" s="120"/>
      <c r="D384" s="413"/>
      <c r="E384" s="413"/>
      <c r="F384" s="444"/>
      <c r="G384" s="413"/>
      <c r="H384" s="413"/>
      <c r="I384" s="413"/>
      <c r="J384" s="413"/>
      <c r="K384" s="413"/>
      <c r="L384" s="413"/>
      <c r="M384" s="413"/>
      <c r="N384" s="413"/>
      <c r="O384" s="413"/>
      <c r="P384" s="413"/>
      <c r="Q384" s="413"/>
      <c r="R384" s="120"/>
      <c r="S384" s="120"/>
      <c r="T384" s="120"/>
      <c r="U384" s="120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414"/>
    </row>
    <row r="385" spans="1:71" s="50" customFormat="1" ht="14.25" x14ac:dyDescent="0.2">
      <c r="A385" s="51"/>
      <c r="B385" s="51"/>
      <c r="C385" s="51"/>
      <c r="F385" s="445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  <c r="BR385" s="51"/>
      <c r="BS385" s="414"/>
    </row>
    <row r="386" spans="1:71" s="50" customFormat="1" ht="14.25" x14ac:dyDescent="0.2">
      <c r="A386" s="51"/>
      <c r="B386" s="51"/>
      <c r="C386" s="51"/>
      <c r="F386" s="445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  <c r="BJ386" s="51"/>
      <c r="BK386" s="51"/>
      <c r="BL386" s="51"/>
      <c r="BM386" s="51"/>
      <c r="BN386" s="51"/>
      <c r="BO386" s="51"/>
      <c r="BP386" s="51"/>
      <c r="BQ386" s="51"/>
      <c r="BR386" s="51"/>
      <c r="BS386" s="414"/>
    </row>
    <row r="387" spans="1:71" s="50" customFormat="1" ht="14.25" x14ac:dyDescent="0.2">
      <c r="A387" s="51"/>
      <c r="B387" s="51"/>
      <c r="C387" s="51"/>
      <c r="D387" s="51"/>
      <c r="E387" s="51"/>
      <c r="F387" s="290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/>
      <c r="BS387" s="414"/>
    </row>
    <row r="388" spans="1:71" s="50" customFormat="1" ht="14.25" x14ac:dyDescent="0.2">
      <c r="A388" s="51"/>
      <c r="B388" s="51"/>
      <c r="C388" s="51"/>
      <c r="D388" s="51"/>
      <c r="E388" s="51"/>
      <c r="F388" s="290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414"/>
    </row>
    <row r="389" spans="1:71" s="50" customFormat="1" x14ac:dyDescent="0.2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/>
      <c r="BS389" s="414"/>
    </row>
    <row r="390" spans="1:71" s="50" customFormat="1" x14ac:dyDescent="0.2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414"/>
    </row>
    <row r="391" spans="1:71" s="50" customFormat="1" x14ac:dyDescent="0.2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  <c r="BR391" s="51"/>
      <c r="BS391" s="414"/>
    </row>
    <row r="392" spans="1:71" s="50" customFormat="1" x14ac:dyDescent="0.2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  <c r="BR392" s="51"/>
      <c r="BS392" s="414"/>
    </row>
    <row r="393" spans="1:71" s="50" customFormat="1" x14ac:dyDescent="0.2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414"/>
    </row>
    <row r="394" spans="1:71" s="50" customFormat="1" x14ac:dyDescent="0.2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51"/>
      <c r="BS394" s="414"/>
    </row>
    <row r="395" spans="1:71" s="50" customFormat="1" x14ac:dyDescent="0.2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51"/>
      <c r="BS395" s="414"/>
    </row>
    <row r="396" spans="1:71" s="50" customFormat="1" x14ac:dyDescent="0.2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51"/>
      <c r="BS396" s="414"/>
    </row>
    <row r="397" spans="1:71" s="50" customFormat="1" x14ac:dyDescent="0.2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  <c r="BI397" s="51"/>
      <c r="BJ397" s="51"/>
      <c r="BK397" s="51"/>
      <c r="BL397" s="51"/>
      <c r="BM397" s="51"/>
      <c r="BN397" s="51"/>
      <c r="BO397" s="51"/>
      <c r="BP397" s="51"/>
      <c r="BQ397" s="51"/>
      <c r="BR397" s="51"/>
      <c r="BS397" s="414"/>
    </row>
    <row r="398" spans="1:71" s="50" customFormat="1" x14ac:dyDescent="0.2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  <c r="BI398" s="51"/>
      <c r="BJ398" s="51"/>
      <c r="BK398" s="51"/>
      <c r="BL398" s="51"/>
      <c r="BM398" s="51"/>
      <c r="BN398" s="51"/>
      <c r="BO398" s="51"/>
      <c r="BP398" s="51"/>
      <c r="BQ398" s="51"/>
      <c r="BR398" s="51"/>
      <c r="BS398" s="414"/>
    </row>
    <row r="399" spans="1:71" s="50" customFormat="1" x14ac:dyDescent="0.2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  <c r="BI399" s="51"/>
      <c r="BJ399" s="51"/>
      <c r="BK399" s="51"/>
      <c r="BL399" s="51"/>
      <c r="BM399" s="51"/>
      <c r="BN399" s="51"/>
      <c r="BO399" s="51"/>
      <c r="BP399" s="51"/>
      <c r="BQ399" s="51"/>
      <c r="BR399" s="51"/>
      <c r="BS399" s="414"/>
    </row>
    <row r="400" spans="1:71" s="50" customFormat="1" x14ac:dyDescent="0.2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51"/>
      <c r="BS400" s="414"/>
    </row>
    <row r="401" spans="1:71" s="50" customFormat="1" x14ac:dyDescent="0.2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  <c r="BI401" s="51"/>
      <c r="BJ401" s="51"/>
      <c r="BK401" s="51"/>
      <c r="BL401" s="51"/>
      <c r="BM401" s="51"/>
      <c r="BN401" s="51"/>
      <c r="BO401" s="51"/>
      <c r="BP401" s="51"/>
      <c r="BQ401" s="51"/>
      <c r="BR401" s="51"/>
      <c r="BS401" s="414"/>
    </row>
    <row r="402" spans="1:71" s="50" customFormat="1" x14ac:dyDescent="0.2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  <c r="BI402" s="51"/>
      <c r="BJ402" s="51"/>
      <c r="BK402" s="51"/>
      <c r="BL402" s="51"/>
      <c r="BM402" s="51"/>
      <c r="BN402" s="51"/>
      <c r="BO402" s="51"/>
      <c r="BP402" s="51"/>
      <c r="BQ402" s="51"/>
      <c r="BR402" s="51"/>
      <c r="BS402" s="414"/>
    </row>
    <row r="403" spans="1:71" s="50" customFormat="1" x14ac:dyDescent="0.2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  <c r="BI403" s="51"/>
      <c r="BJ403" s="51"/>
      <c r="BK403" s="51"/>
      <c r="BL403" s="51"/>
      <c r="BM403" s="51"/>
      <c r="BN403" s="51"/>
      <c r="BO403" s="51"/>
      <c r="BP403" s="51"/>
      <c r="BQ403" s="51"/>
      <c r="BR403" s="51"/>
      <c r="BS403" s="414"/>
    </row>
    <row r="404" spans="1:71" s="50" customFormat="1" x14ac:dyDescent="0.2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  <c r="BI404" s="51"/>
      <c r="BJ404" s="51"/>
      <c r="BK404" s="51"/>
      <c r="BL404" s="51"/>
      <c r="BM404" s="51"/>
      <c r="BN404" s="51"/>
      <c r="BO404" s="51"/>
      <c r="BP404" s="51"/>
      <c r="BQ404" s="51"/>
      <c r="BR404" s="51"/>
      <c r="BS404" s="414"/>
    </row>
    <row r="405" spans="1:71" s="50" customFormat="1" x14ac:dyDescent="0.2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  <c r="BI405" s="51"/>
      <c r="BJ405" s="51"/>
      <c r="BK405" s="51"/>
      <c r="BL405" s="51"/>
      <c r="BM405" s="51"/>
      <c r="BN405" s="51"/>
      <c r="BO405" s="51"/>
      <c r="BP405" s="51"/>
      <c r="BQ405" s="51"/>
      <c r="BR405" s="51"/>
      <c r="BS405" s="414"/>
    </row>
    <row r="406" spans="1:71" s="50" customFormat="1" x14ac:dyDescent="0.2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  <c r="BI406" s="51"/>
      <c r="BJ406" s="51"/>
      <c r="BK406" s="51"/>
      <c r="BL406" s="51"/>
      <c r="BM406" s="51"/>
      <c r="BN406" s="51"/>
      <c r="BO406" s="51"/>
      <c r="BP406" s="51"/>
      <c r="BQ406" s="51"/>
      <c r="BR406" s="51"/>
      <c r="BS406" s="414"/>
    </row>
    <row r="407" spans="1:71" s="50" customFormat="1" x14ac:dyDescent="0.2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  <c r="BR407" s="51"/>
      <c r="BS407" s="414"/>
    </row>
    <row r="408" spans="1:71" s="50" customFormat="1" x14ac:dyDescent="0.2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  <c r="BM408" s="51"/>
      <c r="BN408" s="51"/>
      <c r="BO408" s="51"/>
      <c r="BP408" s="51"/>
      <c r="BQ408" s="51"/>
      <c r="BR408" s="51"/>
      <c r="BS408" s="414"/>
    </row>
    <row r="409" spans="1:71" s="50" customFormat="1" x14ac:dyDescent="0.2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  <c r="BR409" s="51"/>
      <c r="BS409" s="414"/>
    </row>
    <row r="410" spans="1:71" s="50" customFormat="1" x14ac:dyDescent="0.2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  <c r="BI410" s="51"/>
      <c r="BJ410" s="51"/>
      <c r="BK410" s="51"/>
      <c r="BL410" s="51"/>
      <c r="BM410" s="51"/>
      <c r="BN410" s="51"/>
      <c r="BO410" s="51"/>
      <c r="BP410" s="51"/>
      <c r="BQ410" s="51"/>
      <c r="BR410" s="51"/>
      <c r="BS410" s="414"/>
    </row>
    <row r="411" spans="1:71" s="50" customFormat="1" x14ac:dyDescent="0.2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  <c r="BI411" s="51"/>
      <c r="BJ411" s="51"/>
      <c r="BK411" s="51"/>
      <c r="BL411" s="51"/>
      <c r="BM411" s="51"/>
      <c r="BN411" s="51"/>
      <c r="BO411" s="51"/>
      <c r="BP411" s="51"/>
      <c r="BQ411" s="51"/>
      <c r="BR411" s="51"/>
      <c r="BS411" s="414"/>
    </row>
    <row r="412" spans="1:71" s="50" customFormat="1" x14ac:dyDescent="0.2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  <c r="BI412" s="51"/>
      <c r="BJ412" s="51"/>
      <c r="BK412" s="51"/>
      <c r="BL412" s="51"/>
      <c r="BM412" s="51"/>
      <c r="BN412" s="51"/>
      <c r="BO412" s="51"/>
      <c r="BP412" s="51"/>
      <c r="BQ412" s="51"/>
      <c r="BR412" s="51"/>
      <c r="BS412" s="414"/>
    </row>
    <row r="413" spans="1:71" s="50" customFormat="1" x14ac:dyDescent="0.2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  <c r="BI413" s="51"/>
      <c r="BJ413" s="51"/>
      <c r="BK413" s="51"/>
      <c r="BL413" s="51"/>
      <c r="BM413" s="51"/>
      <c r="BN413" s="51"/>
      <c r="BO413" s="51"/>
      <c r="BP413" s="51"/>
      <c r="BQ413" s="51"/>
      <c r="BR413" s="51"/>
      <c r="BS413" s="414"/>
    </row>
    <row r="414" spans="1:71" s="50" customFormat="1" x14ac:dyDescent="0.2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  <c r="BI414" s="51"/>
      <c r="BJ414" s="51"/>
      <c r="BK414" s="51"/>
      <c r="BL414" s="51"/>
      <c r="BM414" s="51"/>
      <c r="BN414" s="51"/>
      <c r="BO414" s="51"/>
      <c r="BP414" s="51"/>
      <c r="BQ414" s="51"/>
      <c r="BR414" s="51"/>
      <c r="BS414" s="414"/>
    </row>
    <row r="415" spans="1:71" s="50" customFormat="1" x14ac:dyDescent="0.2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  <c r="BI415" s="51"/>
      <c r="BJ415" s="51"/>
      <c r="BK415" s="51"/>
      <c r="BL415" s="51"/>
      <c r="BM415" s="51"/>
      <c r="BN415" s="51"/>
      <c r="BO415" s="51"/>
      <c r="BP415" s="51"/>
      <c r="BQ415" s="51"/>
      <c r="BR415" s="51"/>
      <c r="BS415" s="414"/>
    </row>
    <row r="416" spans="1:71" s="50" customFormat="1" x14ac:dyDescent="0.2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  <c r="BM416" s="51"/>
      <c r="BN416" s="51"/>
      <c r="BO416" s="51"/>
      <c r="BP416" s="51"/>
      <c r="BQ416" s="51"/>
      <c r="BR416" s="51"/>
      <c r="BS416" s="414"/>
    </row>
    <row r="417" spans="1:71" s="50" customFormat="1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  <c r="BJ417" s="51"/>
      <c r="BK417" s="51"/>
      <c r="BL417" s="51"/>
      <c r="BM417" s="51"/>
      <c r="BN417" s="51"/>
      <c r="BO417" s="51"/>
      <c r="BP417" s="51"/>
      <c r="BQ417" s="51"/>
      <c r="BR417" s="51"/>
      <c r="BS417" s="414"/>
    </row>
    <row r="418" spans="1:71" s="50" customFormat="1" x14ac:dyDescent="0.2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  <c r="BI418" s="51"/>
      <c r="BJ418" s="51"/>
      <c r="BK418" s="51"/>
      <c r="BL418" s="51"/>
      <c r="BM418" s="51"/>
      <c r="BN418" s="51"/>
      <c r="BO418" s="51"/>
      <c r="BP418" s="51"/>
      <c r="BQ418" s="51"/>
      <c r="BR418" s="51"/>
      <c r="BS418" s="414"/>
    </row>
    <row r="419" spans="1:71" s="50" customFormat="1" x14ac:dyDescent="0.2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414"/>
    </row>
    <row r="420" spans="1:71" s="50" customFormat="1" x14ac:dyDescent="0.2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414"/>
    </row>
    <row r="421" spans="1:71" s="50" customFormat="1" x14ac:dyDescent="0.2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414"/>
    </row>
    <row r="422" spans="1:71" s="50" customFormat="1" x14ac:dyDescent="0.2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/>
      <c r="BS422" s="414"/>
    </row>
    <row r="423" spans="1:71" s="50" customFormat="1" x14ac:dyDescent="0.2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414"/>
    </row>
    <row r="424" spans="1:71" s="50" customFormat="1" x14ac:dyDescent="0.2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414"/>
    </row>
    <row r="425" spans="1:71" s="50" customFormat="1" x14ac:dyDescent="0.2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51"/>
      <c r="AU425" s="51"/>
      <c r="AV425" s="51"/>
      <c r="AW425" s="51"/>
      <c r="AX425" s="51"/>
      <c r="AY425" s="51"/>
      <c r="AZ425" s="51"/>
      <c r="BA425" s="51"/>
      <c r="BB425" s="51"/>
      <c r="BC425" s="51"/>
      <c r="BD425" s="51"/>
      <c r="BE425" s="51"/>
      <c r="BF425" s="51"/>
      <c r="BG425" s="51"/>
      <c r="BH425" s="51"/>
      <c r="BI425" s="51"/>
      <c r="BJ425" s="51"/>
      <c r="BK425" s="51"/>
      <c r="BL425" s="51"/>
      <c r="BM425" s="51"/>
      <c r="BN425" s="51"/>
      <c r="BO425" s="51"/>
      <c r="BP425" s="51"/>
      <c r="BQ425" s="51"/>
      <c r="BR425" s="51"/>
      <c r="BS425" s="414"/>
    </row>
    <row r="426" spans="1:71" s="50" customFormat="1" x14ac:dyDescent="0.2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51"/>
      <c r="BB426" s="51"/>
      <c r="BC426" s="51"/>
      <c r="BD426" s="51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  <c r="BR426" s="51"/>
      <c r="BS426" s="414"/>
    </row>
    <row r="427" spans="1:71" s="50" customFormat="1" x14ac:dyDescent="0.2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AU427" s="51"/>
      <c r="AV427" s="51"/>
      <c r="AW427" s="51"/>
      <c r="AX427" s="51"/>
      <c r="AY427" s="51"/>
      <c r="AZ427" s="51"/>
      <c r="BA427" s="51"/>
      <c r="BB427" s="51"/>
      <c r="BC427" s="51"/>
      <c r="BD427" s="51"/>
      <c r="BE427" s="51"/>
      <c r="BF427" s="51"/>
      <c r="BG427" s="51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  <c r="BR427" s="51"/>
      <c r="BS427" s="414"/>
    </row>
    <row r="428" spans="1:71" s="50" customFormat="1" x14ac:dyDescent="0.2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  <c r="AU428" s="51"/>
      <c r="AV428" s="51"/>
      <c r="AW428" s="51"/>
      <c r="AX428" s="51"/>
      <c r="AY428" s="51"/>
      <c r="AZ428" s="51"/>
      <c r="BA428" s="51"/>
      <c r="BB428" s="51"/>
      <c r="BC428" s="51"/>
      <c r="BD428" s="51"/>
      <c r="BE428" s="51"/>
      <c r="BF428" s="51"/>
      <c r="BG428" s="51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  <c r="BR428" s="51"/>
      <c r="BS428" s="414"/>
    </row>
    <row r="429" spans="1:71" s="50" customFormat="1" x14ac:dyDescent="0.2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51"/>
      <c r="AU429" s="51"/>
      <c r="AV429" s="51"/>
      <c r="AW429" s="51"/>
      <c r="AX429" s="51"/>
      <c r="AY429" s="51"/>
      <c r="AZ429" s="51"/>
      <c r="BA429" s="51"/>
      <c r="BB429" s="51"/>
      <c r="BC429" s="51"/>
      <c r="BD429" s="51"/>
      <c r="BE429" s="51"/>
      <c r="BF429" s="51"/>
      <c r="BG429" s="51"/>
      <c r="BH429" s="51"/>
      <c r="BI429" s="51"/>
      <c r="BJ429" s="51"/>
      <c r="BK429" s="51"/>
      <c r="BL429" s="51"/>
      <c r="BM429" s="51"/>
      <c r="BN429" s="51"/>
      <c r="BO429" s="51"/>
      <c r="BP429" s="51"/>
      <c r="BQ429" s="51"/>
      <c r="BR429" s="51"/>
      <c r="BS429" s="414"/>
    </row>
    <row r="430" spans="1:71" s="50" customFormat="1" x14ac:dyDescent="0.2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51"/>
      <c r="AV430" s="51"/>
      <c r="AW430" s="51"/>
      <c r="AX430" s="51"/>
      <c r="AY430" s="51"/>
      <c r="AZ430" s="51"/>
      <c r="BA430" s="51"/>
      <c r="BB430" s="51"/>
      <c r="BC430" s="51"/>
      <c r="BD430" s="51"/>
      <c r="BE430" s="51"/>
      <c r="BF430" s="51"/>
      <c r="BG430" s="51"/>
      <c r="BH430" s="51"/>
      <c r="BI430" s="51"/>
      <c r="BJ430" s="51"/>
      <c r="BK430" s="51"/>
      <c r="BL430" s="51"/>
      <c r="BM430" s="51"/>
      <c r="BN430" s="51"/>
      <c r="BO430" s="51"/>
      <c r="BP430" s="51"/>
      <c r="BQ430" s="51"/>
      <c r="BR430" s="51"/>
      <c r="BS430" s="414"/>
    </row>
    <row r="431" spans="1:71" s="50" customFormat="1" x14ac:dyDescent="0.2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  <c r="AU431" s="51"/>
      <c r="AV431" s="51"/>
      <c r="AW431" s="51"/>
      <c r="AX431" s="51"/>
      <c r="AY431" s="51"/>
      <c r="AZ431" s="51"/>
      <c r="BA431" s="51"/>
      <c r="BB431" s="51"/>
      <c r="BC431" s="51"/>
      <c r="BD431" s="51"/>
      <c r="BE431" s="51"/>
      <c r="BF431" s="51"/>
      <c r="BG431" s="51"/>
      <c r="BH431" s="51"/>
      <c r="BI431" s="51"/>
      <c r="BJ431" s="51"/>
      <c r="BK431" s="51"/>
      <c r="BL431" s="51"/>
      <c r="BM431" s="51"/>
      <c r="BN431" s="51"/>
      <c r="BO431" s="51"/>
      <c r="BP431" s="51"/>
      <c r="BQ431" s="51"/>
      <c r="BR431" s="51"/>
      <c r="BS431" s="414"/>
    </row>
    <row r="432" spans="1:71" s="50" customFormat="1" x14ac:dyDescent="0.2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51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  <c r="BJ432" s="51"/>
      <c r="BK432" s="51"/>
      <c r="BL432" s="51"/>
      <c r="BM432" s="51"/>
      <c r="BN432" s="51"/>
      <c r="BO432" s="51"/>
      <c r="BP432" s="51"/>
      <c r="BQ432" s="51"/>
      <c r="BR432" s="51"/>
      <c r="BS432" s="414"/>
    </row>
    <row r="433" spans="1:71" s="50" customFormat="1" x14ac:dyDescent="0.2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  <c r="AU433" s="51"/>
      <c r="AV433" s="51"/>
      <c r="AW433" s="51"/>
      <c r="AX433" s="51"/>
      <c r="AY433" s="51"/>
      <c r="AZ433" s="51"/>
      <c r="BA433" s="51"/>
      <c r="BB433" s="51"/>
      <c r="BC433" s="51"/>
      <c r="BD433" s="51"/>
      <c r="BE433" s="51"/>
      <c r="BF433" s="51"/>
      <c r="BG433" s="51"/>
      <c r="BH433" s="51"/>
      <c r="BI433" s="51"/>
      <c r="BJ433" s="51"/>
      <c r="BK433" s="51"/>
      <c r="BL433" s="51"/>
      <c r="BM433" s="51"/>
      <c r="BN433" s="51"/>
      <c r="BO433" s="51"/>
      <c r="BP433" s="51"/>
      <c r="BQ433" s="51"/>
      <c r="BR433" s="51"/>
      <c r="BS433" s="414"/>
    </row>
    <row r="434" spans="1:71" s="50" customFormat="1" x14ac:dyDescent="0.2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51"/>
      <c r="AU434" s="51"/>
      <c r="AV434" s="51"/>
      <c r="AW434" s="51"/>
      <c r="AX434" s="51"/>
      <c r="AY434" s="51"/>
      <c r="AZ434" s="51"/>
      <c r="BA434" s="51"/>
      <c r="BB434" s="51"/>
      <c r="BC434" s="51"/>
      <c r="BD434" s="51"/>
      <c r="BE434" s="51"/>
      <c r="BF434" s="51"/>
      <c r="BG434" s="51"/>
      <c r="BH434" s="51"/>
      <c r="BI434" s="51"/>
      <c r="BJ434" s="51"/>
      <c r="BK434" s="51"/>
      <c r="BL434" s="51"/>
      <c r="BM434" s="51"/>
      <c r="BN434" s="51"/>
      <c r="BO434" s="51"/>
      <c r="BP434" s="51"/>
      <c r="BQ434" s="51"/>
      <c r="BR434" s="51"/>
      <c r="BS434" s="414"/>
    </row>
    <row r="435" spans="1:71" s="50" customFormat="1" x14ac:dyDescent="0.2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51"/>
      <c r="AU435" s="51"/>
      <c r="AV435" s="51"/>
      <c r="AW435" s="51"/>
      <c r="AX435" s="51"/>
      <c r="AY435" s="51"/>
      <c r="AZ435" s="51"/>
      <c r="BA435" s="51"/>
      <c r="BB435" s="51"/>
      <c r="BC435" s="51"/>
      <c r="BD435" s="51"/>
      <c r="BE435" s="51"/>
      <c r="BF435" s="51"/>
      <c r="BG435" s="51"/>
      <c r="BH435" s="51"/>
      <c r="BI435" s="51"/>
      <c r="BJ435" s="51"/>
      <c r="BK435" s="51"/>
      <c r="BL435" s="51"/>
      <c r="BM435" s="51"/>
      <c r="BN435" s="51"/>
      <c r="BO435" s="51"/>
      <c r="BP435" s="51"/>
      <c r="BQ435" s="51"/>
      <c r="BR435" s="51"/>
      <c r="BS435" s="414"/>
    </row>
    <row r="436" spans="1:71" s="50" customFormat="1" x14ac:dyDescent="0.2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51"/>
      <c r="AU436" s="51"/>
      <c r="AV436" s="51"/>
      <c r="AW436" s="51"/>
      <c r="AX436" s="51"/>
      <c r="AY436" s="51"/>
      <c r="AZ436" s="51"/>
      <c r="BA436" s="51"/>
      <c r="BB436" s="51"/>
      <c r="BC436" s="51"/>
      <c r="BD436" s="51"/>
      <c r="BE436" s="51"/>
      <c r="BF436" s="51"/>
      <c r="BG436" s="51"/>
      <c r="BH436" s="51"/>
      <c r="BI436" s="51"/>
      <c r="BJ436" s="51"/>
      <c r="BK436" s="51"/>
      <c r="BL436" s="51"/>
      <c r="BM436" s="51"/>
      <c r="BN436" s="51"/>
      <c r="BO436" s="51"/>
      <c r="BP436" s="51"/>
      <c r="BQ436" s="51"/>
      <c r="BR436" s="51"/>
      <c r="BS436" s="414"/>
    </row>
    <row r="437" spans="1:71" s="50" customFormat="1" x14ac:dyDescent="0.2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51"/>
      <c r="AU437" s="51"/>
      <c r="AV437" s="51"/>
      <c r="AW437" s="51"/>
      <c r="AX437" s="51"/>
      <c r="AY437" s="51"/>
      <c r="AZ437" s="51"/>
      <c r="BA437" s="51"/>
      <c r="BB437" s="51"/>
      <c r="BC437" s="51"/>
      <c r="BD437" s="51"/>
      <c r="BE437" s="51"/>
      <c r="BF437" s="51"/>
      <c r="BG437" s="51"/>
      <c r="BH437" s="51"/>
      <c r="BI437" s="51"/>
      <c r="BJ437" s="51"/>
      <c r="BK437" s="51"/>
      <c r="BL437" s="51"/>
      <c r="BM437" s="51"/>
      <c r="BN437" s="51"/>
      <c r="BO437" s="51"/>
      <c r="BP437" s="51"/>
      <c r="BQ437" s="51"/>
      <c r="BR437" s="51"/>
      <c r="BS437" s="414"/>
    </row>
    <row r="438" spans="1:71" s="50" customFormat="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51"/>
      <c r="AU438" s="51"/>
      <c r="AV438" s="51"/>
      <c r="AW438" s="51"/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  <c r="BJ438" s="51"/>
      <c r="BK438" s="51"/>
      <c r="BL438" s="51"/>
      <c r="BM438" s="51"/>
      <c r="BN438" s="51"/>
      <c r="BO438" s="51"/>
      <c r="BP438" s="51"/>
      <c r="BQ438" s="51"/>
      <c r="BR438" s="51"/>
      <c r="BS438" s="414"/>
    </row>
    <row r="439" spans="1:71" s="50" customFormat="1" x14ac:dyDescent="0.2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51"/>
      <c r="AU439" s="51"/>
      <c r="AV439" s="51"/>
      <c r="AW439" s="51"/>
      <c r="AX439" s="51"/>
      <c r="AY439" s="51"/>
      <c r="AZ439" s="51"/>
      <c r="BA439" s="51"/>
      <c r="BB439" s="51"/>
      <c r="BC439" s="51"/>
      <c r="BD439" s="51"/>
      <c r="BE439" s="51"/>
      <c r="BF439" s="51"/>
      <c r="BG439" s="51"/>
      <c r="BH439" s="51"/>
      <c r="BI439" s="51"/>
      <c r="BJ439" s="51"/>
      <c r="BK439" s="51"/>
      <c r="BL439" s="51"/>
      <c r="BM439" s="51"/>
      <c r="BN439" s="51"/>
      <c r="BO439" s="51"/>
      <c r="BP439" s="51"/>
      <c r="BQ439" s="51"/>
      <c r="BR439" s="51"/>
      <c r="BS439" s="414"/>
    </row>
    <row r="440" spans="1:71" s="50" customFormat="1" x14ac:dyDescent="0.2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51"/>
      <c r="AU440" s="51"/>
      <c r="AV440" s="51"/>
      <c r="AW440" s="51"/>
      <c r="AX440" s="51"/>
      <c r="AY440" s="51"/>
      <c r="AZ440" s="51"/>
      <c r="BA440" s="51"/>
      <c r="BB440" s="51"/>
      <c r="BC440" s="51"/>
      <c r="BD440" s="51"/>
      <c r="BE440" s="51"/>
      <c r="BF440" s="51"/>
      <c r="BG440" s="51"/>
      <c r="BH440" s="51"/>
      <c r="BI440" s="51"/>
      <c r="BJ440" s="51"/>
      <c r="BK440" s="51"/>
      <c r="BL440" s="51"/>
      <c r="BM440" s="51"/>
      <c r="BN440" s="51"/>
      <c r="BO440" s="51"/>
      <c r="BP440" s="51"/>
      <c r="BQ440" s="51"/>
      <c r="BR440" s="51"/>
      <c r="BS440" s="414"/>
    </row>
    <row r="441" spans="1:71" s="50" customFormat="1" x14ac:dyDescent="0.2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  <c r="AW441" s="51"/>
      <c r="AX441" s="51"/>
      <c r="AY441" s="51"/>
      <c r="AZ441" s="51"/>
      <c r="BA441" s="51"/>
      <c r="BB441" s="51"/>
      <c r="BC441" s="51"/>
      <c r="BD441" s="51"/>
      <c r="BE441" s="51"/>
      <c r="BF441" s="51"/>
      <c r="BG441" s="51"/>
      <c r="BH441" s="51"/>
      <c r="BI441" s="51"/>
      <c r="BJ441" s="51"/>
      <c r="BK441" s="51"/>
      <c r="BL441" s="51"/>
      <c r="BM441" s="51"/>
      <c r="BN441" s="51"/>
      <c r="BO441" s="51"/>
      <c r="BP441" s="51"/>
      <c r="BQ441" s="51"/>
      <c r="BR441" s="51"/>
      <c r="BS441" s="414"/>
    </row>
    <row r="442" spans="1:71" s="50" customFormat="1" x14ac:dyDescent="0.2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51"/>
      <c r="AU442" s="51"/>
      <c r="AV442" s="51"/>
      <c r="AW442" s="51"/>
      <c r="AX442" s="51"/>
      <c r="AY442" s="51"/>
      <c r="AZ442" s="51"/>
      <c r="BA442" s="51"/>
      <c r="BB442" s="51"/>
      <c r="BC442" s="51"/>
      <c r="BD442" s="51"/>
      <c r="BE442" s="51"/>
      <c r="BF442" s="51"/>
      <c r="BG442" s="51"/>
      <c r="BH442" s="51"/>
      <c r="BI442" s="51"/>
      <c r="BJ442" s="51"/>
      <c r="BK442" s="51"/>
      <c r="BL442" s="51"/>
      <c r="BM442" s="51"/>
      <c r="BN442" s="51"/>
      <c r="BO442" s="51"/>
      <c r="BP442" s="51"/>
      <c r="BQ442" s="51"/>
      <c r="BR442" s="51"/>
      <c r="BS442" s="414"/>
    </row>
    <row r="443" spans="1:71" s="50" customFormat="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51"/>
      <c r="AU443" s="51"/>
      <c r="AV443" s="51"/>
      <c r="AW443" s="51"/>
      <c r="AX443" s="51"/>
      <c r="AY443" s="51"/>
      <c r="AZ443" s="51"/>
      <c r="BA443" s="51"/>
      <c r="BB443" s="51"/>
      <c r="BC443" s="51"/>
      <c r="BD443" s="51"/>
      <c r="BE443" s="51"/>
      <c r="BF443" s="51"/>
      <c r="BG443" s="51"/>
      <c r="BH443" s="51"/>
      <c r="BI443" s="51"/>
      <c r="BJ443" s="51"/>
      <c r="BK443" s="51"/>
      <c r="BL443" s="51"/>
      <c r="BM443" s="51"/>
      <c r="BN443" s="51"/>
      <c r="BO443" s="51"/>
      <c r="BP443" s="51"/>
      <c r="BQ443" s="51"/>
      <c r="BR443" s="51"/>
      <c r="BS443" s="414"/>
    </row>
    <row r="444" spans="1:71" s="50" customFormat="1" x14ac:dyDescent="0.2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51"/>
      <c r="AU444" s="51"/>
      <c r="AV444" s="51"/>
      <c r="AW444" s="51"/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  <c r="BJ444" s="51"/>
      <c r="BK444" s="51"/>
      <c r="BL444" s="51"/>
      <c r="BM444" s="51"/>
      <c r="BN444" s="51"/>
      <c r="BO444" s="51"/>
      <c r="BP444" s="51"/>
      <c r="BQ444" s="51"/>
      <c r="BR444" s="51"/>
      <c r="BS444" s="414"/>
    </row>
    <row r="445" spans="1:71" s="50" customFormat="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51"/>
      <c r="AU445" s="51"/>
      <c r="AV445" s="51"/>
      <c r="AW445" s="51"/>
      <c r="AX445" s="51"/>
      <c r="AY445" s="51"/>
      <c r="AZ445" s="51"/>
      <c r="BA445" s="51"/>
      <c r="BB445" s="51"/>
      <c r="BC445" s="51"/>
      <c r="BD445" s="51"/>
      <c r="BE445" s="51"/>
      <c r="BF445" s="51"/>
      <c r="BG445" s="51"/>
      <c r="BH445" s="51"/>
      <c r="BI445" s="51"/>
      <c r="BJ445" s="51"/>
      <c r="BK445" s="51"/>
      <c r="BL445" s="51"/>
      <c r="BM445" s="51"/>
      <c r="BN445" s="51"/>
      <c r="BO445" s="51"/>
      <c r="BP445" s="51"/>
      <c r="BQ445" s="51"/>
      <c r="BR445" s="51"/>
      <c r="BS445" s="414"/>
    </row>
    <row r="446" spans="1:71" s="50" customFormat="1" x14ac:dyDescent="0.2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51"/>
      <c r="AU446" s="51"/>
      <c r="AV446" s="51"/>
      <c r="AW446" s="51"/>
      <c r="AX446" s="51"/>
      <c r="AY446" s="51"/>
      <c r="AZ446" s="51"/>
      <c r="BA446" s="51"/>
      <c r="BB446" s="51"/>
      <c r="BC446" s="51"/>
      <c r="BD446" s="51"/>
      <c r="BE446" s="51"/>
      <c r="BF446" s="51"/>
      <c r="BG446" s="51"/>
      <c r="BH446" s="51"/>
      <c r="BI446" s="51"/>
      <c r="BJ446" s="51"/>
      <c r="BK446" s="51"/>
      <c r="BL446" s="51"/>
      <c r="BM446" s="51"/>
      <c r="BN446" s="51"/>
      <c r="BO446" s="51"/>
      <c r="BP446" s="51"/>
      <c r="BQ446" s="51"/>
      <c r="BR446" s="51"/>
      <c r="BS446" s="414"/>
    </row>
    <row r="447" spans="1:71" s="50" customFormat="1" x14ac:dyDescent="0.2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51"/>
      <c r="AU447" s="51"/>
      <c r="AV447" s="51"/>
      <c r="AW447" s="51"/>
      <c r="AX447" s="51"/>
      <c r="AY447" s="51"/>
      <c r="AZ447" s="51"/>
      <c r="BA447" s="51"/>
      <c r="BB447" s="51"/>
      <c r="BC447" s="51"/>
      <c r="BD447" s="51"/>
      <c r="BE447" s="51"/>
      <c r="BF447" s="51"/>
      <c r="BG447" s="51"/>
      <c r="BH447" s="51"/>
      <c r="BI447" s="51"/>
      <c r="BJ447" s="51"/>
      <c r="BK447" s="51"/>
      <c r="BL447" s="51"/>
      <c r="BM447" s="51"/>
      <c r="BN447" s="51"/>
      <c r="BO447" s="51"/>
      <c r="BP447" s="51"/>
      <c r="BQ447" s="51"/>
      <c r="BR447" s="51"/>
      <c r="BS447" s="414"/>
    </row>
    <row r="448" spans="1:71" s="50" customFormat="1" x14ac:dyDescent="0.2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51"/>
      <c r="AU448" s="51"/>
      <c r="AV448" s="51"/>
      <c r="AW448" s="51"/>
      <c r="AX448" s="51"/>
      <c r="AY448" s="51"/>
      <c r="AZ448" s="51"/>
      <c r="BA448" s="51"/>
      <c r="BB448" s="51"/>
      <c r="BC448" s="51"/>
      <c r="BD448" s="51"/>
      <c r="BE448" s="51"/>
      <c r="BF448" s="51"/>
      <c r="BG448" s="51"/>
      <c r="BH448" s="51"/>
      <c r="BI448" s="51"/>
      <c r="BJ448" s="51"/>
      <c r="BK448" s="51"/>
      <c r="BL448" s="51"/>
      <c r="BM448" s="51"/>
      <c r="BN448" s="51"/>
      <c r="BO448" s="51"/>
      <c r="BP448" s="51"/>
      <c r="BQ448" s="51"/>
      <c r="BR448" s="51"/>
      <c r="BS448" s="414"/>
    </row>
    <row r="449" spans="1:71" s="50" customFormat="1" x14ac:dyDescent="0.2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51"/>
      <c r="AU449" s="51"/>
      <c r="AV449" s="51"/>
      <c r="AW449" s="51"/>
      <c r="AX449" s="51"/>
      <c r="AY449" s="51"/>
      <c r="AZ449" s="51"/>
      <c r="BA449" s="51"/>
      <c r="BB449" s="51"/>
      <c r="BC449" s="51"/>
      <c r="BD449" s="51"/>
      <c r="BE449" s="51"/>
      <c r="BF449" s="51"/>
      <c r="BG449" s="51"/>
      <c r="BH449" s="51"/>
      <c r="BI449" s="51"/>
      <c r="BJ449" s="51"/>
      <c r="BK449" s="51"/>
      <c r="BL449" s="51"/>
      <c r="BM449" s="51"/>
      <c r="BN449" s="51"/>
      <c r="BO449" s="51"/>
      <c r="BP449" s="51"/>
      <c r="BQ449" s="51"/>
      <c r="BR449" s="51"/>
      <c r="BS449" s="414"/>
    </row>
    <row r="450" spans="1:71" s="50" customFormat="1" x14ac:dyDescent="0.2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51"/>
      <c r="AU450" s="51"/>
      <c r="AV450" s="51"/>
      <c r="AW450" s="51"/>
      <c r="AX450" s="51"/>
      <c r="AY450" s="51"/>
      <c r="AZ450" s="51"/>
      <c r="BA450" s="51"/>
      <c r="BB450" s="51"/>
      <c r="BC450" s="51"/>
      <c r="BD450" s="51"/>
      <c r="BE450" s="51"/>
      <c r="BF450" s="51"/>
      <c r="BG450" s="51"/>
      <c r="BH450" s="51"/>
      <c r="BI450" s="51"/>
      <c r="BJ450" s="51"/>
      <c r="BK450" s="51"/>
      <c r="BL450" s="51"/>
      <c r="BM450" s="51"/>
      <c r="BN450" s="51"/>
      <c r="BO450" s="51"/>
      <c r="BP450" s="51"/>
      <c r="BQ450" s="51"/>
      <c r="BR450" s="51"/>
      <c r="BS450" s="414"/>
    </row>
    <row r="451" spans="1:71" s="50" customFormat="1" x14ac:dyDescent="0.2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51"/>
      <c r="AU451" s="51"/>
      <c r="AV451" s="51"/>
      <c r="AW451" s="51"/>
      <c r="AX451" s="51"/>
      <c r="AY451" s="51"/>
      <c r="AZ451" s="51"/>
      <c r="BA451" s="51"/>
      <c r="BB451" s="51"/>
      <c r="BC451" s="51"/>
      <c r="BD451" s="51"/>
      <c r="BE451" s="51"/>
      <c r="BF451" s="51"/>
      <c r="BG451" s="51"/>
      <c r="BH451" s="51"/>
      <c r="BI451" s="51"/>
      <c r="BJ451" s="51"/>
      <c r="BK451" s="51"/>
      <c r="BL451" s="51"/>
      <c r="BM451" s="51"/>
      <c r="BN451" s="51"/>
      <c r="BO451" s="51"/>
      <c r="BP451" s="51"/>
      <c r="BQ451" s="51"/>
      <c r="BR451" s="51"/>
      <c r="BS451" s="414"/>
    </row>
    <row r="452" spans="1:71" s="50" customFormat="1" x14ac:dyDescent="0.2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51"/>
      <c r="AU452" s="51"/>
      <c r="AV452" s="51"/>
      <c r="AW452" s="51"/>
      <c r="AX452" s="51"/>
      <c r="AY452" s="51"/>
      <c r="AZ452" s="51"/>
      <c r="BA452" s="51"/>
      <c r="BB452" s="51"/>
      <c r="BC452" s="51"/>
      <c r="BD452" s="51"/>
      <c r="BE452" s="51"/>
      <c r="BF452" s="51"/>
      <c r="BG452" s="51"/>
      <c r="BH452" s="51"/>
      <c r="BI452" s="51"/>
      <c r="BJ452" s="51"/>
      <c r="BK452" s="51"/>
      <c r="BL452" s="51"/>
      <c r="BM452" s="51"/>
      <c r="BN452" s="51"/>
      <c r="BO452" s="51"/>
      <c r="BP452" s="51"/>
      <c r="BQ452" s="51"/>
      <c r="BR452" s="51"/>
      <c r="BS452" s="414"/>
    </row>
    <row r="453" spans="1:71" s="50" customFormat="1" x14ac:dyDescent="0.2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51"/>
      <c r="AU453" s="51"/>
      <c r="AV453" s="51"/>
      <c r="AW453" s="51"/>
      <c r="AX453" s="51"/>
      <c r="AY453" s="51"/>
      <c r="AZ453" s="51"/>
      <c r="BA453" s="51"/>
      <c r="BB453" s="51"/>
      <c r="BC453" s="51"/>
      <c r="BD453" s="51"/>
      <c r="BE453" s="51"/>
      <c r="BF453" s="51"/>
      <c r="BG453" s="51"/>
      <c r="BH453" s="51"/>
      <c r="BI453" s="51"/>
      <c r="BJ453" s="51"/>
      <c r="BK453" s="51"/>
      <c r="BL453" s="51"/>
      <c r="BM453" s="51"/>
      <c r="BN453" s="51"/>
      <c r="BO453" s="51"/>
      <c r="BP453" s="51"/>
      <c r="BQ453" s="51"/>
      <c r="BR453" s="51"/>
      <c r="BS453" s="414"/>
    </row>
    <row r="454" spans="1:71" s="50" customFormat="1" x14ac:dyDescent="0.2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51"/>
      <c r="AU454" s="51"/>
      <c r="AV454" s="51"/>
      <c r="AW454" s="51"/>
      <c r="AX454" s="51"/>
      <c r="AY454" s="51"/>
      <c r="AZ454" s="51"/>
      <c r="BA454" s="51"/>
      <c r="BB454" s="51"/>
      <c r="BC454" s="51"/>
      <c r="BD454" s="51"/>
      <c r="BE454" s="51"/>
      <c r="BF454" s="51"/>
      <c r="BG454" s="51"/>
      <c r="BH454" s="51"/>
      <c r="BI454" s="51"/>
      <c r="BJ454" s="51"/>
      <c r="BK454" s="51"/>
      <c r="BL454" s="51"/>
      <c r="BM454" s="51"/>
      <c r="BN454" s="51"/>
      <c r="BO454" s="51"/>
      <c r="BP454" s="51"/>
      <c r="BQ454" s="51"/>
      <c r="BR454" s="51"/>
      <c r="BS454" s="414"/>
    </row>
    <row r="455" spans="1:71" s="50" customFormat="1" x14ac:dyDescent="0.2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51"/>
      <c r="AU455" s="51"/>
      <c r="AV455" s="51"/>
      <c r="AW455" s="51"/>
      <c r="AX455" s="51"/>
      <c r="AY455" s="51"/>
      <c r="AZ455" s="51"/>
      <c r="BA455" s="51"/>
      <c r="BB455" s="51"/>
      <c r="BC455" s="51"/>
      <c r="BD455" s="51"/>
      <c r="BE455" s="51"/>
      <c r="BF455" s="51"/>
      <c r="BG455" s="51"/>
      <c r="BH455" s="51"/>
      <c r="BI455" s="51"/>
      <c r="BJ455" s="51"/>
      <c r="BK455" s="51"/>
      <c r="BL455" s="51"/>
      <c r="BM455" s="51"/>
      <c r="BN455" s="51"/>
      <c r="BO455" s="51"/>
      <c r="BP455" s="51"/>
      <c r="BQ455" s="51"/>
      <c r="BR455" s="51"/>
      <c r="BS455" s="414"/>
    </row>
    <row r="456" spans="1:71" s="50" customFormat="1" x14ac:dyDescent="0.2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  <c r="AW456" s="51"/>
      <c r="AX456" s="51"/>
      <c r="AY456" s="51"/>
      <c r="AZ456" s="51"/>
      <c r="BA456" s="51"/>
      <c r="BB456" s="51"/>
      <c r="BC456" s="51"/>
      <c r="BD456" s="51"/>
      <c r="BE456" s="51"/>
      <c r="BF456" s="51"/>
      <c r="BG456" s="51"/>
      <c r="BH456" s="51"/>
      <c r="BI456" s="51"/>
      <c r="BJ456" s="51"/>
      <c r="BK456" s="51"/>
      <c r="BL456" s="51"/>
      <c r="BM456" s="51"/>
      <c r="BN456" s="51"/>
      <c r="BO456" s="51"/>
      <c r="BP456" s="51"/>
      <c r="BQ456" s="51"/>
      <c r="BR456" s="51"/>
      <c r="BS456" s="414"/>
    </row>
    <row r="457" spans="1:71" s="50" customFormat="1" x14ac:dyDescent="0.2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51"/>
      <c r="AU457" s="51"/>
      <c r="AV457" s="51"/>
      <c r="AW457" s="51"/>
      <c r="AX457" s="51"/>
      <c r="AY457" s="51"/>
      <c r="AZ457" s="51"/>
      <c r="BA457" s="51"/>
      <c r="BB457" s="51"/>
      <c r="BC457" s="51"/>
      <c r="BD457" s="51"/>
      <c r="BE457" s="51"/>
      <c r="BF457" s="51"/>
      <c r="BG457" s="51"/>
      <c r="BH457" s="51"/>
      <c r="BI457" s="51"/>
      <c r="BJ457" s="51"/>
      <c r="BK457" s="51"/>
      <c r="BL457" s="51"/>
      <c r="BM457" s="51"/>
      <c r="BN457" s="51"/>
      <c r="BO457" s="51"/>
      <c r="BP457" s="51"/>
      <c r="BQ457" s="51"/>
      <c r="BR457" s="51"/>
      <c r="BS457" s="414"/>
    </row>
    <row r="458" spans="1:71" s="50" customFormat="1" x14ac:dyDescent="0.2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51"/>
      <c r="AU458" s="51"/>
      <c r="AV458" s="51"/>
      <c r="AW458" s="51"/>
      <c r="AX458" s="51"/>
      <c r="AY458" s="51"/>
      <c r="AZ458" s="51"/>
      <c r="BA458" s="51"/>
      <c r="BB458" s="51"/>
      <c r="BC458" s="51"/>
      <c r="BD458" s="51"/>
      <c r="BE458" s="51"/>
      <c r="BF458" s="51"/>
      <c r="BG458" s="51"/>
      <c r="BH458" s="51"/>
      <c r="BI458" s="51"/>
      <c r="BJ458" s="51"/>
      <c r="BK458" s="51"/>
      <c r="BL458" s="51"/>
      <c r="BM458" s="51"/>
      <c r="BN458" s="51"/>
      <c r="BO458" s="51"/>
      <c r="BP458" s="51"/>
      <c r="BQ458" s="51"/>
      <c r="BR458" s="51"/>
      <c r="BS458" s="414"/>
    </row>
    <row r="459" spans="1:71" s="50" customFormat="1" x14ac:dyDescent="0.2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51"/>
      <c r="AU459" s="51"/>
      <c r="AV459" s="51"/>
      <c r="AW459" s="51"/>
      <c r="AX459" s="51"/>
      <c r="AY459" s="51"/>
      <c r="AZ459" s="51"/>
      <c r="BA459" s="51"/>
      <c r="BB459" s="51"/>
      <c r="BC459" s="51"/>
      <c r="BD459" s="51"/>
      <c r="BE459" s="51"/>
      <c r="BF459" s="51"/>
      <c r="BG459" s="51"/>
      <c r="BH459" s="51"/>
      <c r="BI459" s="51"/>
      <c r="BJ459" s="51"/>
      <c r="BK459" s="51"/>
      <c r="BL459" s="51"/>
      <c r="BM459" s="51"/>
      <c r="BN459" s="51"/>
      <c r="BO459" s="51"/>
      <c r="BP459" s="51"/>
      <c r="BQ459" s="51"/>
      <c r="BR459" s="51"/>
      <c r="BS459" s="414"/>
    </row>
    <row r="460" spans="1:71" s="50" customFormat="1" x14ac:dyDescent="0.2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51"/>
      <c r="AU460" s="51"/>
      <c r="AV460" s="51"/>
      <c r="AW460" s="51"/>
      <c r="AX460" s="51"/>
      <c r="AY460" s="51"/>
      <c r="AZ460" s="51"/>
      <c r="BA460" s="51"/>
      <c r="BB460" s="51"/>
      <c r="BC460" s="51"/>
      <c r="BD460" s="51"/>
      <c r="BE460" s="51"/>
      <c r="BF460" s="51"/>
      <c r="BG460" s="51"/>
      <c r="BH460" s="51"/>
      <c r="BI460" s="51"/>
      <c r="BJ460" s="51"/>
      <c r="BK460" s="51"/>
      <c r="BL460" s="51"/>
      <c r="BM460" s="51"/>
      <c r="BN460" s="51"/>
      <c r="BO460" s="51"/>
      <c r="BP460" s="51"/>
      <c r="BQ460" s="51"/>
      <c r="BR460" s="51"/>
      <c r="BS460" s="414"/>
    </row>
    <row r="461" spans="1:71" s="50" customFormat="1" x14ac:dyDescent="0.2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51"/>
      <c r="AU461" s="51"/>
      <c r="AV461" s="51"/>
      <c r="AW461" s="51"/>
      <c r="AX461" s="51"/>
      <c r="AY461" s="51"/>
      <c r="AZ461" s="51"/>
      <c r="BA461" s="51"/>
      <c r="BB461" s="51"/>
      <c r="BC461" s="51"/>
      <c r="BD461" s="51"/>
      <c r="BE461" s="51"/>
      <c r="BF461" s="51"/>
      <c r="BG461" s="51"/>
      <c r="BH461" s="51"/>
      <c r="BI461" s="51"/>
      <c r="BJ461" s="51"/>
      <c r="BK461" s="51"/>
      <c r="BL461" s="51"/>
      <c r="BM461" s="51"/>
      <c r="BN461" s="51"/>
      <c r="BO461" s="51"/>
      <c r="BP461" s="51"/>
      <c r="BQ461" s="51"/>
      <c r="BR461" s="51"/>
      <c r="BS461" s="414"/>
    </row>
    <row r="462" spans="1:71" s="50" customFormat="1" x14ac:dyDescent="0.2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51"/>
      <c r="AU462" s="51"/>
      <c r="AV462" s="51"/>
      <c r="AW462" s="51"/>
      <c r="AX462" s="51"/>
      <c r="AY462" s="51"/>
      <c r="AZ462" s="51"/>
      <c r="BA462" s="51"/>
      <c r="BB462" s="51"/>
      <c r="BC462" s="51"/>
      <c r="BD462" s="51"/>
      <c r="BE462" s="51"/>
      <c r="BF462" s="51"/>
      <c r="BG462" s="51"/>
      <c r="BH462" s="51"/>
      <c r="BI462" s="51"/>
      <c r="BJ462" s="51"/>
      <c r="BK462" s="51"/>
      <c r="BL462" s="51"/>
      <c r="BM462" s="51"/>
      <c r="BN462" s="51"/>
      <c r="BO462" s="51"/>
      <c r="BP462" s="51"/>
      <c r="BQ462" s="51"/>
      <c r="BR462" s="51"/>
      <c r="BS462" s="414"/>
    </row>
    <row r="463" spans="1:71" s="50" customFormat="1" x14ac:dyDescent="0.2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51"/>
      <c r="AU463" s="51"/>
      <c r="AV463" s="51"/>
      <c r="AW463" s="51"/>
      <c r="AX463" s="51"/>
      <c r="AY463" s="51"/>
      <c r="AZ463" s="51"/>
      <c r="BA463" s="51"/>
      <c r="BB463" s="51"/>
      <c r="BC463" s="51"/>
      <c r="BD463" s="51"/>
      <c r="BE463" s="51"/>
      <c r="BF463" s="51"/>
      <c r="BG463" s="51"/>
      <c r="BH463" s="51"/>
      <c r="BI463" s="51"/>
      <c r="BJ463" s="51"/>
      <c r="BK463" s="51"/>
      <c r="BL463" s="51"/>
      <c r="BM463" s="51"/>
      <c r="BN463" s="51"/>
      <c r="BO463" s="51"/>
      <c r="BP463" s="51"/>
      <c r="BQ463" s="51"/>
      <c r="BR463" s="51"/>
      <c r="BS463" s="414"/>
    </row>
    <row r="464" spans="1:71" s="50" customFormat="1" x14ac:dyDescent="0.2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51"/>
      <c r="AU464" s="51"/>
      <c r="AV464" s="51"/>
      <c r="AW464" s="51"/>
      <c r="AX464" s="51"/>
      <c r="AY464" s="51"/>
      <c r="AZ464" s="51"/>
      <c r="BA464" s="51"/>
      <c r="BB464" s="51"/>
      <c r="BC464" s="51"/>
      <c r="BD464" s="51"/>
      <c r="BE464" s="51"/>
      <c r="BF464" s="51"/>
      <c r="BG464" s="51"/>
      <c r="BH464" s="51"/>
      <c r="BI464" s="51"/>
      <c r="BJ464" s="51"/>
      <c r="BK464" s="51"/>
      <c r="BL464" s="51"/>
      <c r="BM464" s="51"/>
      <c r="BN464" s="51"/>
      <c r="BO464" s="51"/>
      <c r="BP464" s="51"/>
      <c r="BQ464" s="51"/>
      <c r="BR464" s="51"/>
      <c r="BS464" s="414"/>
    </row>
    <row r="465" spans="1:71" s="50" customFormat="1" x14ac:dyDescent="0.2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  <c r="AX465" s="51"/>
      <c r="AY465" s="51"/>
      <c r="AZ465" s="51"/>
      <c r="BA465" s="51"/>
      <c r="BB465" s="51"/>
      <c r="BC465" s="51"/>
      <c r="BD465" s="51"/>
      <c r="BE465" s="51"/>
      <c r="BF465" s="51"/>
      <c r="BG465" s="51"/>
      <c r="BH465" s="51"/>
      <c r="BI465" s="51"/>
      <c r="BJ465" s="51"/>
      <c r="BK465" s="51"/>
      <c r="BL465" s="51"/>
      <c r="BM465" s="51"/>
      <c r="BN465" s="51"/>
      <c r="BO465" s="51"/>
      <c r="BP465" s="51"/>
      <c r="BQ465" s="51"/>
      <c r="BR465" s="51"/>
      <c r="BS465" s="414"/>
    </row>
    <row r="466" spans="1:71" s="50" customFormat="1" x14ac:dyDescent="0.2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51"/>
      <c r="AU466" s="51"/>
      <c r="AV466" s="51"/>
      <c r="AW466" s="51"/>
      <c r="AX466" s="51"/>
      <c r="AY466" s="51"/>
      <c r="AZ466" s="51"/>
      <c r="BA466" s="51"/>
      <c r="BB466" s="51"/>
      <c r="BC466" s="51"/>
      <c r="BD466" s="51"/>
      <c r="BE466" s="51"/>
      <c r="BF466" s="51"/>
      <c r="BG466" s="51"/>
      <c r="BH466" s="51"/>
      <c r="BI466" s="51"/>
      <c r="BJ466" s="51"/>
      <c r="BK466" s="51"/>
      <c r="BL466" s="51"/>
      <c r="BM466" s="51"/>
      <c r="BN466" s="51"/>
      <c r="BO466" s="51"/>
      <c r="BP466" s="51"/>
      <c r="BQ466" s="51"/>
      <c r="BR466" s="51"/>
      <c r="BS466" s="414"/>
    </row>
    <row r="467" spans="1:71" s="50" customFormat="1" x14ac:dyDescent="0.2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51"/>
      <c r="AU467" s="51"/>
      <c r="AV467" s="51"/>
      <c r="AW467" s="51"/>
      <c r="AX467" s="51"/>
      <c r="AY467" s="51"/>
      <c r="AZ467" s="51"/>
      <c r="BA467" s="51"/>
      <c r="BB467" s="51"/>
      <c r="BC467" s="51"/>
      <c r="BD467" s="51"/>
      <c r="BE467" s="51"/>
      <c r="BF467" s="51"/>
      <c r="BG467" s="51"/>
      <c r="BH467" s="51"/>
      <c r="BI467" s="51"/>
      <c r="BJ467" s="51"/>
      <c r="BK467" s="51"/>
      <c r="BL467" s="51"/>
      <c r="BM467" s="51"/>
      <c r="BN467" s="51"/>
      <c r="BO467" s="51"/>
      <c r="BP467" s="51"/>
      <c r="BQ467" s="51"/>
      <c r="BR467" s="51"/>
      <c r="BS467" s="414"/>
    </row>
    <row r="468" spans="1:71" s="50" customFormat="1" x14ac:dyDescent="0.2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51"/>
      <c r="AU468" s="51"/>
      <c r="AV468" s="51"/>
      <c r="AW468" s="51"/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  <c r="BJ468" s="51"/>
      <c r="BK468" s="51"/>
      <c r="BL468" s="51"/>
      <c r="BM468" s="51"/>
      <c r="BN468" s="51"/>
      <c r="BO468" s="51"/>
      <c r="BP468" s="51"/>
      <c r="BQ468" s="51"/>
      <c r="BR468" s="51"/>
      <c r="BS468" s="414"/>
    </row>
    <row r="469" spans="1:71" s="50" customFormat="1" x14ac:dyDescent="0.2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51"/>
      <c r="AU469" s="51"/>
      <c r="AV469" s="51"/>
      <c r="AW469" s="51"/>
      <c r="AX469" s="51"/>
      <c r="AY469" s="51"/>
      <c r="AZ469" s="51"/>
      <c r="BA469" s="51"/>
      <c r="BB469" s="51"/>
      <c r="BC469" s="51"/>
      <c r="BD469" s="51"/>
      <c r="BE469" s="51"/>
      <c r="BF469" s="51"/>
      <c r="BG469" s="51"/>
      <c r="BH469" s="51"/>
      <c r="BI469" s="51"/>
      <c r="BJ469" s="51"/>
      <c r="BK469" s="51"/>
      <c r="BL469" s="51"/>
      <c r="BM469" s="51"/>
      <c r="BN469" s="51"/>
      <c r="BO469" s="51"/>
      <c r="BP469" s="51"/>
      <c r="BQ469" s="51"/>
      <c r="BR469" s="51"/>
      <c r="BS469" s="414"/>
    </row>
    <row r="470" spans="1:71" s="50" customFormat="1" x14ac:dyDescent="0.2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51"/>
      <c r="AU470" s="51"/>
      <c r="AV470" s="51"/>
      <c r="AW470" s="51"/>
      <c r="AX470" s="51"/>
      <c r="AY470" s="51"/>
      <c r="AZ470" s="51"/>
      <c r="BA470" s="51"/>
      <c r="BB470" s="51"/>
      <c r="BC470" s="51"/>
      <c r="BD470" s="51"/>
      <c r="BE470" s="51"/>
      <c r="BF470" s="51"/>
      <c r="BG470" s="51"/>
      <c r="BH470" s="51"/>
      <c r="BI470" s="51"/>
      <c r="BJ470" s="51"/>
      <c r="BK470" s="51"/>
      <c r="BL470" s="51"/>
      <c r="BM470" s="51"/>
      <c r="BN470" s="51"/>
      <c r="BO470" s="51"/>
      <c r="BP470" s="51"/>
      <c r="BQ470" s="51"/>
      <c r="BR470" s="51"/>
      <c r="BS470" s="414"/>
    </row>
    <row r="471" spans="1:71" s="50" customForma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AU471" s="51"/>
      <c r="AV471" s="51"/>
      <c r="AW471" s="51"/>
      <c r="AX471" s="51"/>
      <c r="AY471" s="51"/>
      <c r="AZ471" s="51"/>
      <c r="BA471" s="51"/>
      <c r="BB471" s="51"/>
      <c r="BC471" s="51"/>
      <c r="BD471" s="51"/>
      <c r="BE471" s="51"/>
      <c r="BF471" s="51"/>
      <c r="BG471" s="51"/>
      <c r="BH471" s="51"/>
      <c r="BI471" s="51"/>
      <c r="BJ471" s="51"/>
      <c r="BK471" s="51"/>
      <c r="BL471" s="51"/>
      <c r="BM471" s="51"/>
      <c r="BN471" s="51"/>
      <c r="BO471" s="51"/>
      <c r="BP471" s="51"/>
      <c r="BQ471" s="51"/>
      <c r="BR471" s="51"/>
      <c r="BS471" s="414"/>
    </row>
    <row r="472" spans="1:71" s="50" customFormat="1" x14ac:dyDescent="0.2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51"/>
      <c r="AU472" s="51"/>
      <c r="AV472" s="51"/>
      <c r="AW472" s="51"/>
      <c r="AX472" s="51"/>
      <c r="AY472" s="51"/>
      <c r="AZ472" s="51"/>
      <c r="BA472" s="51"/>
      <c r="BB472" s="51"/>
      <c r="BC472" s="51"/>
      <c r="BD472" s="51"/>
      <c r="BE472" s="51"/>
      <c r="BF472" s="51"/>
      <c r="BG472" s="51"/>
      <c r="BH472" s="51"/>
      <c r="BI472" s="51"/>
      <c r="BJ472" s="51"/>
      <c r="BK472" s="51"/>
      <c r="BL472" s="51"/>
      <c r="BM472" s="51"/>
      <c r="BN472" s="51"/>
      <c r="BO472" s="51"/>
      <c r="BP472" s="51"/>
      <c r="BQ472" s="51"/>
      <c r="BR472" s="51"/>
      <c r="BS472" s="414"/>
    </row>
    <row r="473" spans="1:71" s="50" customFormat="1" x14ac:dyDescent="0.2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51"/>
      <c r="AU473" s="51"/>
      <c r="AV473" s="51"/>
      <c r="AW473" s="51"/>
      <c r="AX473" s="51"/>
      <c r="AY473" s="51"/>
      <c r="AZ473" s="51"/>
      <c r="BA473" s="51"/>
      <c r="BB473" s="51"/>
      <c r="BC473" s="51"/>
      <c r="BD473" s="51"/>
      <c r="BE473" s="51"/>
      <c r="BF473" s="51"/>
      <c r="BG473" s="51"/>
      <c r="BH473" s="51"/>
      <c r="BI473" s="51"/>
      <c r="BJ473" s="51"/>
      <c r="BK473" s="51"/>
      <c r="BL473" s="51"/>
      <c r="BM473" s="51"/>
      <c r="BN473" s="51"/>
      <c r="BO473" s="51"/>
      <c r="BP473" s="51"/>
      <c r="BQ473" s="51"/>
      <c r="BR473" s="51"/>
      <c r="BS473" s="414"/>
    </row>
    <row r="474" spans="1:71" s="50" customFormat="1" x14ac:dyDescent="0.2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51"/>
      <c r="AU474" s="51"/>
      <c r="AV474" s="51"/>
      <c r="AW474" s="51"/>
      <c r="AX474" s="51"/>
      <c r="AY474" s="51"/>
      <c r="AZ474" s="51"/>
      <c r="BA474" s="51"/>
      <c r="BB474" s="51"/>
      <c r="BC474" s="51"/>
      <c r="BD474" s="51"/>
      <c r="BE474" s="51"/>
      <c r="BF474" s="51"/>
      <c r="BG474" s="51"/>
      <c r="BH474" s="51"/>
      <c r="BI474" s="51"/>
      <c r="BJ474" s="51"/>
      <c r="BK474" s="51"/>
      <c r="BL474" s="51"/>
      <c r="BM474" s="51"/>
      <c r="BN474" s="51"/>
      <c r="BO474" s="51"/>
      <c r="BP474" s="51"/>
      <c r="BQ474" s="51"/>
      <c r="BR474" s="51"/>
      <c r="BS474" s="414"/>
    </row>
    <row r="475" spans="1:71" s="50" customFormat="1" x14ac:dyDescent="0.2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51"/>
      <c r="AU475" s="51"/>
      <c r="AV475" s="51"/>
      <c r="AW475" s="51"/>
      <c r="AX475" s="51"/>
      <c r="AY475" s="51"/>
      <c r="AZ475" s="51"/>
      <c r="BA475" s="51"/>
      <c r="BB475" s="51"/>
      <c r="BC475" s="51"/>
      <c r="BD475" s="51"/>
      <c r="BE475" s="51"/>
      <c r="BF475" s="51"/>
      <c r="BG475" s="51"/>
      <c r="BH475" s="51"/>
      <c r="BI475" s="51"/>
      <c r="BJ475" s="51"/>
      <c r="BK475" s="51"/>
      <c r="BL475" s="51"/>
      <c r="BM475" s="51"/>
      <c r="BN475" s="51"/>
      <c r="BO475" s="51"/>
      <c r="BP475" s="51"/>
      <c r="BQ475" s="51"/>
      <c r="BR475" s="51"/>
      <c r="BS475" s="414"/>
    </row>
    <row r="476" spans="1:71" s="50" customFormat="1" x14ac:dyDescent="0.2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51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1"/>
      <c r="BM476" s="51"/>
      <c r="BN476" s="51"/>
      <c r="BO476" s="51"/>
      <c r="BP476" s="51"/>
      <c r="BQ476" s="51"/>
      <c r="BR476" s="51"/>
      <c r="BS476" s="414"/>
    </row>
    <row r="477" spans="1:71" s="50" customFormat="1" x14ac:dyDescent="0.2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51"/>
      <c r="AU477" s="51"/>
      <c r="AV477" s="51"/>
      <c r="AW477" s="51"/>
      <c r="AX477" s="51"/>
      <c r="AY477" s="51"/>
      <c r="AZ477" s="51"/>
      <c r="BA477" s="51"/>
      <c r="BB477" s="51"/>
      <c r="BC477" s="51"/>
      <c r="BD477" s="51"/>
      <c r="BE477" s="51"/>
      <c r="BF477" s="51"/>
      <c r="BG477" s="51"/>
      <c r="BH477" s="51"/>
      <c r="BI477" s="51"/>
      <c r="BJ477" s="51"/>
      <c r="BK477" s="51"/>
      <c r="BL477" s="51"/>
      <c r="BM477" s="51"/>
      <c r="BN477" s="51"/>
      <c r="BO477" s="51"/>
      <c r="BP477" s="51"/>
      <c r="BQ477" s="51"/>
      <c r="BR477" s="51"/>
      <c r="BS477" s="414"/>
    </row>
    <row r="478" spans="1:71" s="50" customFormat="1" x14ac:dyDescent="0.2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AU478" s="51"/>
      <c r="AV478" s="51"/>
      <c r="AW478" s="51"/>
      <c r="AX478" s="51"/>
      <c r="AY478" s="51"/>
      <c r="AZ478" s="51"/>
      <c r="BA478" s="51"/>
      <c r="BB478" s="51"/>
      <c r="BC478" s="51"/>
      <c r="BD478" s="51"/>
      <c r="BE478" s="51"/>
      <c r="BF478" s="51"/>
      <c r="BG478" s="51"/>
      <c r="BH478" s="51"/>
      <c r="BI478" s="51"/>
      <c r="BJ478" s="51"/>
      <c r="BK478" s="51"/>
      <c r="BL478" s="51"/>
      <c r="BM478" s="51"/>
      <c r="BN478" s="51"/>
      <c r="BO478" s="51"/>
      <c r="BP478" s="51"/>
      <c r="BQ478" s="51"/>
      <c r="BR478" s="51"/>
      <c r="BS478" s="414"/>
    </row>
    <row r="479" spans="1:71" s="50" customFormat="1" x14ac:dyDescent="0.2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51"/>
      <c r="AU479" s="51"/>
      <c r="AV479" s="51"/>
      <c r="AW479" s="51"/>
      <c r="AX479" s="51"/>
      <c r="AY479" s="51"/>
      <c r="AZ479" s="51"/>
      <c r="BA479" s="51"/>
      <c r="BB479" s="51"/>
      <c r="BC479" s="51"/>
      <c r="BD479" s="51"/>
      <c r="BE479" s="51"/>
      <c r="BF479" s="51"/>
      <c r="BG479" s="51"/>
      <c r="BH479" s="51"/>
      <c r="BI479" s="51"/>
      <c r="BJ479" s="51"/>
      <c r="BK479" s="51"/>
      <c r="BL479" s="51"/>
      <c r="BM479" s="51"/>
      <c r="BN479" s="51"/>
      <c r="BO479" s="51"/>
      <c r="BP479" s="51"/>
      <c r="BQ479" s="51"/>
      <c r="BR479" s="51"/>
      <c r="BS479" s="414"/>
    </row>
    <row r="480" spans="1:71" s="50" customFormat="1" x14ac:dyDescent="0.2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51"/>
      <c r="AU480" s="51"/>
      <c r="AV480" s="51"/>
      <c r="AW480" s="51"/>
      <c r="AX480" s="51"/>
      <c r="AY480" s="51"/>
      <c r="AZ480" s="51"/>
      <c r="BA480" s="51"/>
      <c r="BB480" s="51"/>
      <c r="BC480" s="51"/>
      <c r="BD480" s="51"/>
      <c r="BE480" s="51"/>
      <c r="BF480" s="51"/>
      <c r="BG480" s="51"/>
      <c r="BH480" s="51"/>
      <c r="BI480" s="51"/>
      <c r="BJ480" s="51"/>
      <c r="BK480" s="51"/>
      <c r="BL480" s="51"/>
      <c r="BM480" s="51"/>
      <c r="BN480" s="51"/>
      <c r="BO480" s="51"/>
      <c r="BP480" s="51"/>
      <c r="BQ480" s="51"/>
      <c r="BR480" s="51"/>
      <c r="BS480" s="414"/>
    </row>
    <row r="481" spans="1:71" s="50" customFormat="1" x14ac:dyDescent="0.2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51"/>
      <c r="AU481" s="51"/>
      <c r="AV481" s="51"/>
      <c r="AW481" s="51"/>
      <c r="AX481" s="51"/>
      <c r="AY481" s="51"/>
      <c r="AZ481" s="51"/>
      <c r="BA481" s="51"/>
      <c r="BB481" s="51"/>
      <c r="BC481" s="51"/>
      <c r="BD481" s="51"/>
      <c r="BE481" s="51"/>
      <c r="BF481" s="51"/>
      <c r="BG481" s="51"/>
      <c r="BH481" s="51"/>
      <c r="BI481" s="51"/>
      <c r="BJ481" s="51"/>
      <c r="BK481" s="51"/>
      <c r="BL481" s="51"/>
      <c r="BM481" s="51"/>
      <c r="BN481" s="51"/>
      <c r="BO481" s="51"/>
      <c r="BP481" s="51"/>
      <c r="BQ481" s="51"/>
      <c r="BR481" s="51"/>
      <c r="BS481" s="414"/>
    </row>
    <row r="482" spans="1:71" s="50" customFormat="1" x14ac:dyDescent="0.2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51"/>
      <c r="AU482" s="51"/>
      <c r="AV482" s="51"/>
      <c r="AW482" s="51"/>
      <c r="AX482" s="51"/>
      <c r="AY482" s="51"/>
      <c r="AZ482" s="51"/>
      <c r="BA482" s="51"/>
      <c r="BB482" s="51"/>
      <c r="BC482" s="51"/>
      <c r="BD482" s="51"/>
      <c r="BE482" s="51"/>
      <c r="BF482" s="51"/>
      <c r="BG482" s="51"/>
      <c r="BH482" s="51"/>
      <c r="BI482" s="51"/>
      <c r="BJ482" s="51"/>
      <c r="BK482" s="51"/>
      <c r="BL482" s="51"/>
      <c r="BM482" s="51"/>
      <c r="BN482" s="51"/>
      <c r="BO482" s="51"/>
      <c r="BP482" s="51"/>
      <c r="BQ482" s="51"/>
      <c r="BR482" s="51"/>
      <c r="BS482" s="414"/>
    </row>
    <row r="483" spans="1:71" s="50" customFormat="1" x14ac:dyDescent="0.2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51"/>
      <c r="AU483" s="51"/>
      <c r="AV483" s="51"/>
      <c r="AW483" s="51"/>
      <c r="AX483" s="51"/>
      <c r="AY483" s="51"/>
      <c r="AZ483" s="51"/>
      <c r="BA483" s="51"/>
      <c r="BB483" s="51"/>
      <c r="BC483" s="51"/>
      <c r="BD483" s="51"/>
      <c r="BE483" s="51"/>
      <c r="BF483" s="51"/>
      <c r="BG483" s="51"/>
      <c r="BH483" s="51"/>
      <c r="BI483" s="51"/>
      <c r="BJ483" s="51"/>
      <c r="BK483" s="51"/>
      <c r="BL483" s="51"/>
      <c r="BM483" s="51"/>
      <c r="BN483" s="51"/>
      <c r="BO483" s="51"/>
      <c r="BP483" s="51"/>
      <c r="BQ483" s="51"/>
      <c r="BR483" s="51"/>
      <c r="BS483" s="414"/>
    </row>
    <row r="484" spans="1:71" s="50" customFormat="1" x14ac:dyDescent="0.2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51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  <c r="BM484" s="51"/>
      <c r="BN484" s="51"/>
      <c r="BO484" s="51"/>
      <c r="BP484" s="51"/>
      <c r="BQ484" s="51"/>
      <c r="BR484" s="51"/>
      <c r="BS484" s="414"/>
    </row>
    <row r="485" spans="1:71" s="50" customFormat="1" x14ac:dyDescent="0.2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51"/>
      <c r="AU485" s="51"/>
      <c r="AV485" s="51"/>
      <c r="AW485" s="51"/>
      <c r="AX485" s="51"/>
      <c r="AY485" s="51"/>
      <c r="AZ485" s="51"/>
      <c r="BA485" s="51"/>
      <c r="BB485" s="51"/>
      <c r="BC485" s="51"/>
      <c r="BD485" s="51"/>
      <c r="BE485" s="51"/>
      <c r="BF485" s="51"/>
      <c r="BG485" s="51"/>
      <c r="BH485" s="51"/>
      <c r="BI485" s="51"/>
      <c r="BJ485" s="51"/>
      <c r="BK485" s="51"/>
      <c r="BL485" s="51"/>
      <c r="BM485" s="51"/>
      <c r="BN485" s="51"/>
      <c r="BO485" s="51"/>
      <c r="BP485" s="51"/>
      <c r="BQ485" s="51"/>
      <c r="BR485" s="51"/>
      <c r="BS485" s="414"/>
    </row>
    <row r="486" spans="1:71" s="50" customFormat="1" x14ac:dyDescent="0.2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  <c r="AW486" s="51"/>
      <c r="AX486" s="51"/>
      <c r="AY486" s="51"/>
      <c r="AZ486" s="51"/>
      <c r="BA486" s="51"/>
      <c r="BB486" s="51"/>
      <c r="BC486" s="51"/>
      <c r="BD486" s="51"/>
      <c r="BE486" s="51"/>
      <c r="BF486" s="51"/>
      <c r="BG486" s="51"/>
      <c r="BH486" s="51"/>
      <c r="BI486" s="51"/>
      <c r="BJ486" s="51"/>
      <c r="BK486" s="51"/>
      <c r="BL486" s="51"/>
      <c r="BM486" s="51"/>
      <c r="BN486" s="51"/>
      <c r="BO486" s="51"/>
      <c r="BP486" s="51"/>
      <c r="BQ486" s="51"/>
      <c r="BR486" s="51"/>
      <c r="BS486" s="414"/>
    </row>
    <row r="487" spans="1:71" s="50" customFormat="1" x14ac:dyDescent="0.2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51"/>
      <c r="AU487" s="51"/>
      <c r="AV487" s="51"/>
      <c r="AW487" s="51"/>
      <c r="AX487" s="51"/>
      <c r="AY487" s="51"/>
      <c r="AZ487" s="51"/>
      <c r="BA487" s="51"/>
      <c r="BB487" s="51"/>
      <c r="BC487" s="51"/>
      <c r="BD487" s="51"/>
      <c r="BE487" s="51"/>
      <c r="BF487" s="51"/>
      <c r="BG487" s="51"/>
      <c r="BH487" s="51"/>
      <c r="BI487" s="51"/>
      <c r="BJ487" s="51"/>
      <c r="BK487" s="51"/>
      <c r="BL487" s="51"/>
      <c r="BM487" s="51"/>
      <c r="BN487" s="51"/>
      <c r="BO487" s="51"/>
      <c r="BP487" s="51"/>
      <c r="BQ487" s="51"/>
      <c r="BR487" s="51"/>
      <c r="BS487" s="414"/>
    </row>
    <row r="488" spans="1:71" s="50" customFormat="1" x14ac:dyDescent="0.2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51"/>
      <c r="AU488" s="51"/>
      <c r="AV488" s="51"/>
      <c r="AW488" s="51"/>
      <c r="AX488" s="51"/>
      <c r="AY488" s="51"/>
      <c r="AZ488" s="51"/>
      <c r="BA488" s="51"/>
      <c r="BB488" s="51"/>
      <c r="BC488" s="51"/>
      <c r="BD488" s="51"/>
      <c r="BE488" s="51"/>
      <c r="BF488" s="51"/>
      <c r="BG488" s="51"/>
      <c r="BH488" s="51"/>
      <c r="BI488" s="51"/>
      <c r="BJ488" s="51"/>
      <c r="BK488" s="51"/>
      <c r="BL488" s="51"/>
      <c r="BM488" s="51"/>
      <c r="BN488" s="51"/>
      <c r="BO488" s="51"/>
      <c r="BP488" s="51"/>
      <c r="BQ488" s="51"/>
      <c r="BR488" s="51"/>
      <c r="BS488" s="414"/>
    </row>
    <row r="489" spans="1:71" s="50" customFormat="1" x14ac:dyDescent="0.2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51"/>
      <c r="AU489" s="51"/>
      <c r="AV489" s="51"/>
      <c r="AW489" s="51"/>
      <c r="AX489" s="51"/>
      <c r="AY489" s="51"/>
      <c r="AZ489" s="51"/>
      <c r="BA489" s="51"/>
      <c r="BB489" s="51"/>
      <c r="BC489" s="51"/>
      <c r="BD489" s="51"/>
      <c r="BE489" s="51"/>
      <c r="BF489" s="51"/>
      <c r="BG489" s="51"/>
      <c r="BH489" s="51"/>
      <c r="BI489" s="51"/>
      <c r="BJ489" s="51"/>
      <c r="BK489" s="51"/>
      <c r="BL489" s="51"/>
      <c r="BM489" s="51"/>
      <c r="BN489" s="51"/>
      <c r="BO489" s="51"/>
      <c r="BP489" s="51"/>
      <c r="BQ489" s="51"/>
      <c r="BR489" s="51"/>
      <c r="BS489" s="414"/>
    </row>
    <row r="490" spans="1:71" s="50" customFormat="1" x14ac:dyDescent="0.2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51"/>
      <c r="AU490" s="51"/>
      <c r="AV490" s="51"/>
      <c r="AW490" s="51"/>
      <c r="AX490" s="51"/>
      <c r="AY490" s="51"/>
      <c r="AZ490" s="51"/>
      <c r="BA490" s="51"/>
      <c r="BB490" s="51"/>
      <c r="BC490" s="51"/>
      <c r="BD490" s="51"/>
      <c r="BE490" s="51"/>
      <c r="BF490" s="51"/>
      <c r="BG490" s="51"/>
      <c r="BH490" s="51"/>
      <c r="BI490" s="51"/>
      <c r="BJ490" s="51"/>
      <c r="BK490" s="51"/>
      <c r="BL490" s="51"/>
      <c r="BM490" s="51"/>
      <c r="BN490" s="51"/>
      <c r="BO490" s="51"/>
      <c r="BP490" s="51"/>
      <c r="BQ490" s="51"/>
      <c r="BR490" s="51"/>
      <c r="BS490" s="414"/>
    </row>
    <row r="491" spans="1:71" s="50" customFormat="1" x14ac:dyDescent="0.2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  <c r="AX491" s="51"/>
      <c r="AY491" s="51"/>
      <c r="AZ491" s="51"/>
      <c r="BA491" s="51"/>
      <c r="BB491" s="51"/>
      <c r="BC491" s="51"/>
      <c r="BD491" s="51"/>
      <c r="BE491" s="51"/>
      <c r="BF491" s="51"/>
      <c r="BG491" s="51"/>
      <c r="BH491" s="51"/>
      <c r="BI491" s="51"/>
      <c r="BJ491" s="51"/>
      <c r="BK491" s="51"/>
      <c r="BL491" s="51"/>
      <c r="BM491" s="51"/>
      <c r="BN491" s="51"/>
      <c r="BO491" s="51"/>
      <c r="BP491" s="51"/>
      <c r="BQ491" s="51"/>
      <c r="BR491" s="51"/>
      <c r="BS491" s="414"/>
    </row>
    <row r="492" spans="1:71" s="50" customFormat="1" x14ac:dyDescent="0.2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51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1"/>
      <c r="BM492" s="51"/>
      <c r="BN492" s="51"/>
      <c r="BO492" s="51"/>
      <c r="BP492" s="51"/>
      <c r="BQ492" s="51"/>
      <c r="BR492" s="51"/>
      <c r="BS492" s="414"/>
    </row>
    <row r="493" spans="1:71" s="50" customFormat="1" x14ac:dyDescent="0.2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51"/>
      <c r="AU493" s="51"/>
      <c r="AV493" s="51"/>
      <c r="AW493" s="51"/>
      <c r="AX493" s="51"/>
      <c r="AY493" s="51"/>
      <c r="AZ493" s="51"/>
      <c r="BA493" s="51"/>
      <c r="BB493" s="51"/>
      <c r="BC493" s="51"/>
      <c r="BD493" s="51"/>
      <c r="BE493" s="51"/>
      <c r="BF493" s="51"/>
      <c r="BG493" s="51"/>
      <c r="BH493" s="51"/>
      <c r="BI493" s="51"/>
      <c r="BJ493" s="51"/>
      <c r="BK493" s="51"/>
      <c r="BL493" s="51"/>
      <c r="BM493" s="51"/>
      <c r="BN493" s="51"/>
      <c r="BO493" s="51"/>
      <c r="BP493" s="51"/>
      <c r="BQ493" s="51"/>
      <c r="BR493" s="51"/>
      <c r="BS493" s="414"/>
    </row>
    <row r="494" spans="1:71" s="50" customFormat="1" x14ac:dyDescent="0.2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51"/>
      <c r="AU494" s="51"/>
      <c r="AV494" s="51"/>
      <c r="AW494" s="51"/>
      <c r="AX494" s="51"/>
      <c r="AY494" s="51"/>
      <c r="AZ494" s="51"/>
      <c r="BA494" s="51"/>
      <c r="BB494" s="51"/>
      <c r="BC494" s="51"/>
      <c r="BD494" s="51"/>
      <c r="BE494" s="51"/>
      <c r="BF494" s="51"/>
      <c r="BG494" s="51"/>
      <c r="BH494" s="51"/>
      <c r="BI494" s="51"/>
      <c r="BJ494" s="51"/>
      <c r="BK494" s="51"/>
      <c r="BL494" s="51"/>
      <c r="BM494" s="51"/>
      <c r="BN494" s="51"/>
      <c r="BO494" s="51"/>
      <c r="BP494" s="51"/>
      <c r="BQ494" s="51"/>
      <c r="BR494" s="51"/>
      <c r="BS494" s="414"/>
    </row>
    <row r="495" spans="1:71" s="50" customFormat="1" x14ac:dyDescent="0.2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51"/>
      <c r="AU495" s="51"/>
      <c r="AV495" s="51"/>
      <c r="AW495" s="51"/>
      <c r="AX495" s="51"/>
      <c r="AY495" s="51"/>
      <c r="AZ495" s="51"/>
      <c r="BA495" s="51"/>
      <c r="BB495" s="51"/>
      <c r="BC495" s="51"/>
      <c r="BD495" s="51"/>
      <c r="BE495" s="51"/>
      <c r="BF495" s="51"/>
      <c r="BG495" s="51"/>
      <c r="BH495" s="51"/>
      <c r="BI495" s="51"/>
      <c r="BJ495" s="51"/>
      <c r="BK495" s="51"/>
      <c r="BL495" s="51"/>
      <c r="BM495" s="51"/>
      <c r="BN495" s="51"/>
      <c r="BO495" s="51"/>
      <c r="BP495" s="51"/>
      <c r="BQ495" s="51"/>
      <c r="BR495" s="51"/>
      <c r="BS495" s="414"/>
    </row>
    <row r="496" spans="1:71" s="50" customFormat="1" x14ac:dyDescent="0.2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51"/>
      <c r="AU496" s="51"/>
      <c r="AV496" s="51"/>
      <c r="AW496" s="51"/>
      <c r="AX496" s="51"/>
      <c r="AY496" s="51"/>
      <c r="AZ496" s="51"/>
      <c r="BA496" s="51"/>
      <c r="BB496" s="51"/>
      <c r="BC496" s="51"/>
      <c r="BD496" s="51"/>
      <c r="BE496" s="51"/>
      <c r="BF496" s="51"/>
      <c r="BG496" s="51"/>
      <c r="BH496" s="51"/>
      <c r="BI496" s="51"/>
      <c r="BJ496" s="51"/>
      <c r="BK496" s="51"/>
      <c r="BL496" s="51"/>
      <c r="BM496" s="51"/>
      <c r="BN496" s="51"/>
      <c r="BO496" s="51"/>
      <c r="BP496" s="51"/>
      <c r="BQ496" s="51"/>
      <c r="BR496" s="51"/>
      <c r="BS496" s="414"/>
    </row>
    <row r="497" spans="1:71" s="50" customFormat="1" x14ac:dyDescent="0.2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51"/>
      <c r="AU497" s="51"/>
      <c r="AV497" s="51"/>
      <c r="AW497" s="51"/>
      <c r="AX497" s="51"/>
      <c r="AY497" s="51"/>
      <c r="AZ497" s="51"/>
      <c r="BA497" s="51"/>
      <c r="BB497" s="51"/>
      <c r="BC497" s="51"/>
      <c r="BD497" s="51"/>
      <c r="BE497" s="51"/>
      <c r="BF497" s="51"/>
      <c r="BG497" s="51"/>
      <c r="BH497" s="51"/>
      <c r="BI497" s="51"/>
      <c r="BJ497" s="51"/>
      <c r="BK497" s="51"/>
      <c r="BL497" s="51"/>
      <c r="BM497" s="51"/>
      <c r="BN497" s="51"/>
      <c r="BO497" s="51"/>
      <c r="BP497" s="51"/>
      <c r="BQ497" s="51"/>
      <c r="BR497" s="51"/>
      <c r="BS497" s="414"/>
    </row>
    <row r="498" spans="1:71" s="50" customFormat="1" x14ac:dyDescent="0.2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51"/>
      <c r="AU498" s="51"/>
      <c r="AV498" s="51"/>
      <c r="AW498" s="51"/>
      <c r="AX498" s="51"/>
      <c r="AY498" s="51"/>
      <c r="AZ498" s="51"/>
      <c r="BA498" s="51"/>
      <c r="BB498" s="51"/>
      <c r="BC498" s="51"/>
      <c r="BD498" s="51"/>
      <c r="BE498" s="51"/>
      <c r="BF498" s="51"/>
      <c r="BG498" s="51"/>
      <c r="BH498" s="51"/>
      <c r="BI498" s="51"/>
      <c r="BJ498" s="51"/>
      <c r="BK498" s="51"/>
      <c r="BL498" s="51"/>
      <c r="BM498" s="51"/>
      <c r="BN498" s="51"/>
      <c r="BO498" s="51"/>
      <c r="BP498" s="51"/>
      <c r="BQ498" s="51"/>
      <c r="BR498" s="51"/>
      <c r="BS498" s="414"/>
    </row>
    <row r="499" spans="1:71" s="50" customFormat="1" x14ac:dyDescent="0.2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51"/>
      <c r="AU499" s="51"/>
      <c r="AV499" s="51"/>
      <c r="AW499" s="51"/>
      <c r="AX499" s="51"/>
      <c r="AY499" s="51"/>
      <c r="AZ499" s="51"/>
      <c r="BA499" s="51"/>
      <c r="BB499" s="51"/>
      <c r="BC499" s="51"/>
      <c r="BD499" s="51"/>
      <c r="BE499" s="51"/>
      <c r="BF499" s="51"/>
      <c r="BG499" s="51"/>
      <c r="BH499" s="51"/>
      <c r="BI499" s="51"/>
      <c r="BJ499" s="51"/>
      <c r="BK499" s="51"/>
      <c r="BL499" s="51"/>
      <c r="BM499" s="51"/>
      <c r="BN499" s="51"/>
      <c r="BO499" s="51"/>
      <c r="BP499" s="51"/>
      <c r="BQ499" s="51"/>
      <c r="BR499" s="51"/>
      <c r="BS499" s="414"/>
    </row>
    <row r="500" spans="1:71" s="50" customFormat="1" x14ac:dyDescent="0.2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51"/>
      <c r="AU500" s="51"/>
      <c r="AV500" s="51"/>
      <c r="AW500" s="51"/>
      <c r="AX500" s="51"/>
      <c r="AY500" s="51"/>
      <c r="AZ500" s="51"/>
      <c r="BA500" s="51"/>
      <c r="BB500" s="51"/>
      <c r="BC500" s="51"/>
      <c r="BD500" s="51"/>
      <c r="BE500" s="51"/>
      <c r="BF500" s="51"/>
      <c r="BG500" s="51"/>
      <c r="BH500" s="51"/>
      <c r="BI500" s="51"/>
      <c r="BJ500" s="51"/>
      <c r="BK500" s="51"/>
      <c r="BL500" s="51"/>
      <c r="BM500" s="51"/>
      <c r="BN500" s="51"/>
      <c r="BO500" s="51"/>
      <c r="BP500" s="51"/>
      <c r="BQ500" s="51"/>
      <c r="BR500" s="51"/>
      <c r="BS500" s="414"/>
    </row>
    <row r="501" spans="1:71" s="50" customFormat="1" x14ac:dyDescent="0.2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AU501" s="51"/>
      <c r="AV501" s="51"/>
      <c r="AW501" s="51"/>
      <c r="AX501" s="51"/>
      <c r="AY501" s="51"/>
      <c r="AZ501" s="51"/>
      <c r="BA501" s="51"/>
      <c r="BB501" s="51"/>
      <c r="BC501" s="51"/>
      <c r="BD501" s="51"/>
      <c r="BE501" s="51"/>
      <c r="BF501" s="51"/>
      <c r="BG501" s="51"/>
      <c r="BH501" s="51"/>
      <c r="BI501" s="51"/>
      <c r="BJ501" s="51"/>
      <c r="BK501" s="51"/>
      <c r="BL501" s="51"/>
      <c r="BM501" s="51"/>
      <c r="BN501" s="51"/>
      <c r="BO501" s="51"/>
      <c r="BP501" s="51"/>
      <c r="BQ501" s="51"/>
      <c r="BR501" s="51"/>
      <c r="BS501" s="414"/>
    </row>
    <row r="502" spans="1:71" s="50" customFormat="1" x14ac:dyDescent="0.2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51"/>
      <c r="AU502" s="51"/>
      <c r="AV502" s="51"/>
      <c r="AW502" s="51"/>
      <c r="AX502" s="51"/>
      <c r="AY502" s="51"/>
      <c r="AZ502" s="51"/>
      <c r="BA502" s="51"/>
      <c r="BB502" s="51"/>
      <c r="BC502" s="51"/>
      <c r="BD502" s="51"/>
      <c r="BE502" s="51"/>
      <c r="BF502" s="51"/>
      <c r="BG502" s="51"/>
      <c r="BH502" s="51"/>
      <c r="BI502" s="51"/>
      <c r="BJ502" s="51"/>
      <c r="BK502" s="51"/>
      <c r="BL502" s="51"/>
      <c r="BM502" s="51"/>
      <c r="BN502" s="51"/>
      <c r="BO502" s="51"/>
      <c r="BP502" s="51"/>
      <c r="BQ502" s="51"/>
      <c r="BR502" s="51"/>
      <c r="BS502" s="414"/>
    </row>
    <row r="503" spans="1:71" s="50" customFormat="1" x14ac:dyDescent="0.2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51"/>
      <c r="AU503" s="51"/>
      <c r="AV503" s="51"/>
      <c r="AW503" s="51"/>
      <c r="AX503" s="51"/>
      <c r="AY503" s="51"/>
      <c r="AZ503" s="51"/>
      <c r="BA503" s="51"/>
      <c r="BB503" s="51"/>
      <c r="BC503" s="51"/>
      <c r="BD503" s="51"/>
      <c r="BE503" s="51"/>
      <c r="BF503" s="51"/>
      <c r="BG503" s="51"/>
      <c r="BH503" s="51"/>
      <c r="BI503" s="51"/>
      <c r="BJ503" s="51"/>
      <c r="BK503" s="51"/>
      <c r="BL503" s="51"/>
      <c r="BM503" s="51"/>
      <c r="BN503" s="51"/>
      <c r="BO503" s="51"/>
      <c r="BP503" s="51"/>
      <c r="BQ503" s="51"/>
      <c r="BR503" s="51"/>
      <c r="BS503" s="414"/>
    </row>
    <row r="504" spans="1:71" s="50" customFormat="1" x14ac:dyDescent="0.2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51"/>
      <c r="AU504" s="51"/>
      <c r="AV504" s="51"/>
      <c r="AW504" s="51"/>
      <c r="AX504" s="51"/>
      <c r="AY504" s="51"/>
      <c r="AZ504" s="51"/>
      <c r="BA504" s="51"/>
      <c r="BB504" s="51"/>
      <c r="BC504" s="51"/>
      <c r="BD504" s="51"/>
      <c r="BE504" s="51"/>
      <c r="BF504" s="51"/>
      <c r="BG504" s="51"/>
      <c r="BH504" s="51"/>
      <c r="BI504" s="51"/>
      <c r="BJ504" s="51"/>
      <c r="BK504" s="51"/>
      <c r="BL504" s="51"/>
      <c r="BM504" s="51"/>
      <c r="BN504" s="51"/>
      <c r="BO504" s="51"/>
      <c r="BP504" s="51"/>
      <c r="BQ504" s="51"/>
      <c r="BR504" s="51"/>
      <c r="BS504" s="414"/>
    </row>
    <row r="505" spans="1:71" s="50" customFormat="1" x14ac:dyDescent="0.2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51"/>
      <c r="AU505" s="51"/>
      <c r="AV505" s="51"/>
      <c r="AW505" s="51"/>
      <c r="AX505" s="51"/>
      <c r="AY505" s="51"/>
      <c r="AZ505" s="51"/>
      <c r="BA505" s="51"/>
      <c r="BB505" s="51"/>
      <c r="BC505" s="51"/>
      <c r="BD505" s="51"/>
      <c r="BE505" s="51"/>
      <c r="BF505" s="51"/>
      <c r="BG505" s="51"/>
      <c r="BH505" s="51"/>
      <c r="BI505" s="51"/>
      <c r="BJ505" s="51"/>
      <c r="BK505" s="51"/>
      <c r="BL505" s="51"/>
      <c r="BM505" s="51"/>
      <c r="BN505" s="51"/>
      <c r="BO505" s="51"/>
      <c r="BP505" s="51"/>
      <c r="BQ505" s="51"/>
      <c r="BR505" s="51"/>
      <c r="BS505" s="414"/>
    </row>
    <row r="506" spans="1:71" s="50" customFormat="1" x14ac:dyDescent="0.2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51"/>
      <c r="AU506" s="51"/>
      <c r="AV506" s="51"/>
      <c r="AW506" s="51"/>
      <c r="AX506" s="51"/>
      <c r="AY506" s="51"/>
      <c r="AZ506" s="51"/>
      <c r="BA506" s="51"/>
      <c r="BB506" s="51"/>
      <c r="BC506" s="51"/>
      <c r="BD506" s="51"/>
      <c r="BE506" s="51"/>
      <c r="BF506" s="51"/>
      <c r="BG506" s="51"/>
      <c r="BH506" s="51"/>
      <c r="BI506" s="51"/>
      <c r="BJ506" s="51"/>
      <c r="BK506" s="51"/>
      <c r="BL506" s="51"/>
      <c r="BM506" s="51"/>
      <c r="BN506" s="51"/>
      <c r="BO506" s="51"/>
      <c r="BP506" s="51"/>
      <c r="BQ506" s="51"/>
      <c r="BR506" s="51"/>
      <c r="BS506" s="414"/>
    </row>
    <row r="507" spans="1:71" s="50" customFormat="1" x14ac:dyDescent="0.2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51"/>
      <c r="AU507" s="51"/>
      <c r="AV507" s="51"/>
      <c r="AW507" s="51"/>
      <c r="AX507" s="51"/>
      <c r="AY507" s="51"/>
      <c r="AZ507" s="51"/>
      <c r="BA507" s="51"/>
      <c r="BB507" s="51"/>
      <c r="BC507" s="51"/>
      <c r="BD507" s="51"/>
      <c r="BE507" s="51"/>
      <c r="BF507" s="51"/>
      <c r="BG507" s="51"/>
      <c r="BH507" s="51"/>
      <c r="BI507" s="51"/>
      <c r="BJ507" s="51"/>
      <c r="BK507" s="51"/>
      <c r="BL507" s="51"/>
      <c r="BM507" s="51"/>
      <c r="BN507" s="51"/>
      <c r="BO507" s="51"/>
      <c r="BP507" s="51"/>
      <c r="BQ507" s="51"/>
      <c r="BR507" s="51"/>
      <c r="BS507" s="414"/>
    </row>
    <row r="508" spans="1:71" s="50" customFormat="1" x14ac:dyDescent="0.2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51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  <c r="BM508" s="51"/>
      <c r="BN508" s="51"/>
      <c r="BO508" s="51"/>
      <c r="BP508" s="51"/>
      <c r="BQ508" s="51"/>
      <c r="BR508" s="51"/>
      <c r="BS508" s="414"/>
    </row>
    <row r="509" spans="1:71" s="50" customFormat="1" x14ac:dyDescent="0.2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51"/>
      <c r="AU509" s="51"/>
      <c r="AV509" s="51"/>
      <c r="AW509" s="51"/>
      <c r="AX509" s="51"/>
      <c r="AY509" s="51"/>
      <c r="AZ509" s="51"/>
      <c r="BA509" s="51"/>
      <c r="BB509" s="51"/>
      <c r="BC509" s="51"/>
      <c r="BD509" s="51"/>
      <c r="BE509" s="51"/>
      <c r="BF509" s="51"/>
      <c r="BG509" s="51"/>
      <c r="BH509" s="51"/>
      <c r="BI509" s="51"/>
      <c r="BJ509" s="51"/>
      <c r="BK509" s="51"/>
      <c r="BL509" s="51"/>
      <c r="BM509" s="51"/>
      <c r="BN509" s="51"/>
      <c r="BO509" s="51"/>
      <c r="BP509" s="51"/>
      <c r="BQ509" s="51"/>
      <c r="BR509" s="51"/>
      <c r="BS509" s="414"/>
    </row>
    <row r="510" spans="1:71" s="50" customFormat="1" x14ac:dyDescent="0.2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51"/>
      <c r="AU510" s="51"/>
      <c r="AV510" s="51"/>
      <c r="AW510" s="51"/>
      <c r="AX510" s="51"/>
      <c r="AY510" s="51"/>
      <c r="AZ510" s="51"/>
      <c r="BA510" s="51"/>
      <c r="BB510" s="51"/>
      <c r="BC510" s="51"/>
      <c r="BD510" s="51"/>
      <c r="BE510" s="51"/>
      <c r="BF510" s="51"/>
      <c r="BG510" s="51"/>
      <c r="BH510" s="51"/>
      <c r="BI510" s="51"/>
      <c r="BJ510" s="51"/>
      <c r="BK510" s="51"/>
      <c r="BL510" s="51"/>
      <c r="BM510" s="51"/>
      <c r="BN510" s="51"/>
      <c r="BO510" s="51"/>
      <c r="BP510" s="51"/>
      <c r="BQ510" s="51"/>
      <c r="BR510" s="51"/>
      <c r="BS510" s="414"/>
    </row>
    <row r="511" spans="1:71" s="50" customFormat="1" x14ac:dyDescent="0.2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51"/>
      <c r="AU511" s="51"/>
      <c r="AV511" s="51"/>
      <c r="AW511" s="51"/>
      <c r="AX511" s="51"/>
      <c r="AY511" s="51"/>
      <c r="AZ511" s="51"/>
      <c r="BA511" s="51"/>
      <c r="BB511" s="51"/>
      <c r="BC511" s="51"/>
      <c r="BD511" s="51"/>
      <c r="BE511" s="51"/>
      <c r="BF511" s="51"/>
      <c r="BG511" s="51"/>
      <c r="BH511" s="51"/>
      <c r="BI511" s="51"/>
      <c r="BJ511" s="51"/>
      <c r="BK511" s="51"/>
      <c r="BL511" s="51"/>
      <c r="BM511" s="51"/>
      <c r="BN511" s="51"/>
      <c r="BO511" s="51"/>
      <c r="BP511" s="51"/>
      <c r="BQ511" s="51"/>
      <c r="BR511" s="51"/>
      <c r="BS511" s="414"/>
    </row>
    <row r="512" spans="1:71" s="50" customFormat="1" x14ac:dyDescent="0.2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51"/>
      <c r="AU512" s="51"/>
      <c r="AV512" s="51"/>
      <c r="AW512" s="51"/>
      <c r="AX512" s="51"/>
      <c r="AY512" s="51"/>
      <c r="AZ512" s="51"/>
      <c r="BA512" s="51"/>
      <c r="BB512" s="51"/>
      <c r="BC512" s="51"/>
      <c r="BD512" s="51"/>
      <c r="BE512" s="51"/>
      <c r="BF512" s="51"/>
      <c r="BG512" s="51"/>
      <c r="BH512" s="51"/>
      <c r="BI512" s="51"/>
      <c r="BJ512" s="51"/>
      <c r="BK512" s="51"/>
      <c r="BL512" s="51"/>
      <c r="BM512" s="51"/>
      <c r="BN512" s="51"/>
      <c r="BO512" s="51"/>
      <c r="BP512" s="51"/>
      <c r="BQ512" s="51"/>
      <c r="BR512" s="51"/>
      <c r="BS512" s="414"/>
    </row>
    <row r="513" spans="1:71" s="50" customFormat="1" x14ac:dyDescent="0.2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51"/>
      <c r="AU513" s="51"/>
      <c r="AV513" s="51"/>
      <c r="AW513" s="51"/>
      <c r="AX513" s="51"/>
      <c r="AY513" s="51"/>
      <c r="AZ513" s="51"/>
      <c r="BA513" s="51"/>
      <c r="BB513" s="51"/>
      <c r="BC513" s="51"/>
      <c r="BD513" s="51"/>
      <c r="BE513" s="51"/>
      <c r="BF513" s="51"/>
      <c r="BG513" s="51"/>
      <c r="BH513" s="51"/>
      <c r="BI513" s="51"/>
      <c r="BJ513" s="51"/>
      <c r="BK513" s="51"/>
      <c r="BL513" s="51"/>
      <c r="BM513" s="51"/>
      <c r="BN513" s="51"/>
      <c r="BO513" s="51"/>
      <c r="BP513" s="51"/>
      <c r="BQ513" s="51"/>
      <c r="BR513" s="51"/>
      <c r="BS513" s="414"/>
    </row>
    <row r="514" spans="1:71" s="50" customFormat="1" x14ac:dyDescent="0.2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51"/>
      <c r="AU514" s="51"/>
      <c r="AV514" s="51"/>
      <c r="AW514" s="51"/>
      <c r="AX514" s="51"/>
      <c r="AY514" s="51"/>
      <c r="AZ514" s="51"/>
      <c r="BA514" s="51"/>
      <c r="BB514" s="51"/>
      <c r="BC514" s="51"/>
      <c r="BD514" s="51"/>
      <c r="BE514" s="51"/>
      <c r="BF514" s="51"/>
      <c r="BG514" s="51"/>
      <c r="BH514" s="51"/>
      <c r="BI514" s="51"/>
      <c r="BJ514" s="51"/>
      <c r="BK514" s="51"/>
      <c r="BL514" s="51"/>
      <c r="BM514" s="51"/>
      <c r="BN514" s="51"/>
      <c r="BO514" s="51"/>
      <c r="BP514" s="51"/>
      <c r="BQ514" s="51"/>
      <c r="BR514" s="51"/>
      <c r="BS514" s="414"/>
    </row>
    <row r="515" spans="1:71" s="50" customFormat="1" x14ac:dyDescent="0.2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51"/>
      <c r="AU515" s="51"/>
      <c r="AV515" s="51"/>
      <c r="AW515" s="51"/>
      <c r="AX515" s="51"/>
      <c r="AY515" s="51"/>
      <c r="AZ515" s="51"/>
      <c r="BA515" s="51"/>
      <c r="BB515" s="51"/>
      <c r="BC515" s="51"/>
      <c r="BD515" s="51"/>
      <c r="BE515" s="51"/>
      <c r="BF515" s="51"/>
      <c r="BG515" s="51"/>
      <c r="BH515" s="51"/>
      <c r="BI515" s="51"/>
      <c r="BJ515" s="51"/>
      <c r="BK515" s="51"/>
      <c r="BL515" s="51"/>
      <c r="BM515" s="51"/>
      <c r="BN515" s="51"/>
      <c r="BO515" s="51"/>
      <c r="BP515" s="51"/>
      <c r="BQ515" s="51"/>
      <c r="BR515" s="51"/>
      <c r="BS515" s="414"/>
    </row>
    <row r="516" spans="1:71" s="50" customFormat="1" x14ac:dyDescent="0.2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  <c r="BM516" s="51"/>
      <c r="BN516" s="51"/>
      <c r="BO516" s="51"/>
      <c r="BP516" s="51"/>
      <c r="BQ516" s="51"/>
      <c r="BR516" s="51"/>
      <c r="BS516" s="414"/>
    </row>
    <row r="517" spans="1:71" s="50" customFormat="1" x14ac:dyDescent="0.2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51"/>
      <c r="AU517" s="51"/>
      <c r="AV517" s="51"/>
      <c r="AW517" s="51"/>
      <c r="AX517" s="51"/>
      <c r="AY517" s="51"/>
      <c r="AZ517" s="51"/>
      <c r="BA517" s="51"/>
      <c r="BB517" s="51"/>
      <c r="BC517" s="51"/>
      <c r="BD517" s="51"/>
      <c r="BE517" s="51"/>
      <c r="BF517" s="51"/>
      <c r="BG517" s="51"/>
      <c r="BH517" s="51"/>
      <c r="BI517" s="51"/>
      <c r="BJ517" s="51"/>
      <c r="BK517" s="51"/>
      <c r="BL517" s="51"/>
      <c r="BM517" s="51"/>
      <c r="BN517" s="51"/>
      <c r="BO517" s="51"/>
      <c r="BP517" s="51"/>
      <c r="BQ517" s="51"/>
      <c r="BR517" s="51"/>
      <c r="BS517" s="414"/>
    </row>
    <row r="518" spans="1:71" s="50" customFormat="1" x14ac:dyDescent="0.2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51"/>
      <c r="AU518" s="51"/>
      <c r="AV518" s="51"/>
      <c r="AW518" s="51"/>
      <c r="AX518" s="51"/>
      <c r="AY518" s="51"/>
      <c r="AZ518" s="51"/>
      <c r="BA518" s="51"/>
      <c r="BB518" s="51"/>
      <c r="BC518" s="51"/>
      <c r="BD518" s="51"/>
      <c r="BE518" s="51"/>
      <c r="BF518" s="51"/>
      <c r="BG518" s="51"/>
      <c r="BH518" s="51"/>
      <c r="BI518" s="51"/>
      <c r="BJ518" s="51"/>
      <c r="BK518" s="51"/>
      <c r="BL518" s="51"/>
      <c r="BM518" s="51"/>
      <c r="BN518" s="51"/>
      <c r="BO518" s="51"/>
      <c r="BP518" s="51"/>
      <c r="BQ518" s="51"/>
      <c r="BR518" s="51"/>
      <c r="BS518" s="414"/>
    </row>
    <row r="519" spans="1:71" s="50" customFormat="1" x14ac:dyDescent="0.2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51"/>
      <c r="AU519" s="51"/>
      <c r="AV519" s="51"/>
      <c r="AW519" s="51"/>
      <c r="AX519" s="51"/>
      <c r="AY519" s="51"/>
      <c r="AZ519" s="51"/>
      <c r="BA519" s="51"/>
      <c r="BB519" s="51"/>
      <c r="BC519" s="51"/>
      <c r="BD519" s="51"/>
      <c r="BE519" s="51"/>
      <c r="BF519" s="51"/>
      <c r="BG519" s="51"/>
      <c r="BH519" s="51"/>
      <c r="BI519" s="51"/>
      <c r="BJ519" s="51"/>
      <c r="BK519" s="51"/>
      <c r="BL519" s="51"/>
      <c r="BM519" s="51"/>
      <c r="BN519" s="51"/>
      <c r="BO519" s="51"/>
      <c r="BP519" s="51"/>
      <c r="BQ519" s="51"/>
      <c r="BR519" s="51"/>
      <c r="BS519" s="414"/>
    </row>
    <row r="520" spans="1:71" s="50" customFormat="1" x14ac:dyDescent="0.2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51"/>
      <c r="AU520" s="51"/>
      <c r="AV520" s="51"/>
      <c r="AW520" s="51"/>
      <c r="AX520" s="51"/>
      <c r="AY520" s="51"/>
      <c r="AZ520" s="51"/>
      <c r="BA520" s="51"/>
      <c r="BB520" s="51"/>
      <c r="BC520" s="51"/>
      <c r="BD520" s="51"/>
      <c r="BE520" s="51"/>
      <c r="BF520" s="51"/>
      <c r="BG520" s="51"/>
      <c r="BH520" s="51"/>
      <c r="BI520" s="51"/>
      <c r="BJ520" s="51"/>
      <c r="BK520" s="51"/>
      <c r="BL520" s="51"/>
      <c r="BM520" s="51"/>
      <c r="BN520" s="51"/>
      <c r="BO520" s="51"/>
      <c r="BP520" s="51"/>
      <c r="BQ520" s="51"/>
      <c r="BR520" s="51"/>
      <c r="BS520" s="414"/>
    </row>
    <row r="521" spans="1:71" s="50" customFormat="1" x14ac:dyDescent="0.2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51"/>
      <c r="AU521" s="51"/>
      <c r="AV521" s="51"/>
      <c r="AW521" s="51"/>
      <c r="AX521" s="51"/>
      <c r="AY521" s="51"/>
      <c r="AZ521" s="51"/>
      <c r="BA521" s="51"/>
      <c r="BB521" s="51"/>
      <c r="BC521" s="51"/>
      <c r="BD521" s="51"/>
      <c r="BE521" s="51"/>
      <c r="BF521" s="51"/>
      <c r="BG521" s="51"/>
      <c r="BH521" s="51"/>
      <c r="BI521" s="51"/>
      <c r="BJ521" s="51"/>
      <c r="BK521" s="51"/>
      <c r="BL521" s="51"/>
      <c r="BM521" s="51"/>
      <c r="BN521" s="51"/>
      <c r="BO521" s="51"/>
      <c r="BP521" s="51"/>
      <c r="BQ521" s="51"/>
      <c r="BR521" s="51"/>
      <c r="BS521" s="414"/>
    </row>
    <row r="522" spans="1:71" s="50" customFormat="1" x14ac:dyDescent="0.2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51"/>
      <c r="AU522" s="51"/>
      <c r="AV522" s="51"/>
      <c r="AW522" s="51"/>
      <c r="AX522" s="51"/>
      <c r="AY522" s="51"/>
      <c r="AZ522" s="51"/>
      <c r="BA522" s="51"/>
      <c r="BB522" s="51"/>
      <c r="BC522" s="51"/>
      <c r="BD522" s="51"/>
      <c r="BE522" s="51"/>
      <c r="BF522" s="51"/>
      <c r="BG522" s="51"/>
      <c r="BH522" s="51"/>
      <c r="BI522" s="51"/>
      <c r="BJ522" s="51"/>
      <c r="BK522" s="51"/>
      <c r="BL522" s="51"/>
      <c r="BM522" s="51"/>
      <c r="BN522" s="51"/>
      <c r="BO522" s="51"/>
      <c r="BP522" s="51"/>
      <c r="BQ522" s="51"/>
      <c r="BR522" s="51"/>
      <c r="BS522" s="414"/>
    </row>
    <row r="523" spans="1:71" s="50" customFormat="1" x14ac:dyDescent="0.2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51"/>
      <c r="AU523" s="51"/>
      <c r="AV523" s="51"/>
      <c r="AW523" s="51"/>
      <c r="AX523" s="51"/>
      <c r="AY523" s="51"/>
      <c r="AZ523" s="51"/>
      <c r="BA523" s="51"/>
      <c r="BB523" s="51"/>
      <c r="BC523" s="51"/>
      <c r="BD523" s="51"/>
      <c r="BE523" s="51"/>
      <c r="BF523" s="51"/>
      <c r="BG523" s="51"/>
      <c r="BH523" s="51"/>
      <c r="BI523" s="51"/>
      <c r="BJ523" s="51"/>
      <c r="BK523" s="51"/>
      <c r="BL523" s="51"/>
      <c r="BM523" s="51"/>
      <c r="BN523" s="51"/>
      <c r="BO523" s="51"/>
      <c r="BP523" s="51"/>
      <c r="BQ523" s="51"/>
      <c r="BR523" s="51"/>
      <c r="BS523" s="414"/>
    </row>
    <row r="524" spans="1:71" s="50" customFormat="1" x14ac:dyDescent="0.2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51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  <c r="BJ524" s="51"/>
      <c r="BK524" s="51"/>
      <c r="BL524" s="51"/>
      <c r="BM524" s="51"/>
      <c r="BN524" s="51"/>
      <c r="BO524" s="51"/>
      <c r="BP524" s="51"/>
      <c r="BQ524" s="51"/>
      <c r="BR524" s="51"/>
      <c r="BS524" s="414"/>
    </row>
    <row r="525" spans="1:71" s="50" customFormat="1" x14ac:dyDescent="0.2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51"/>
      <c r="AU525" s="51"/>
      <c r="AV525" s="51"/>
      <c r="AW525" s="51"/>
      <c r="AX525" s="51"/>
      <c r="AY525" s="51"/>
      <c r="AZ525" s="51"/>
      <c r="BA525" s="51"/>
      <c r="BB525" s="51"/>
      <c r="BC525" s="51"/>
      <c r="BD525" s="51"/>
      <c r="BE525" s="51"/>
      <c r="BF525" s="51"/>
      <c r="BG525" s="51"/>
      <c r="BH525" s="51"/>
      <c r="BI525" s="51"/>
      <c r="BJ525" s="51"/>
      <c r="BK525" s="51"/>
      <c r="BL525" s="51"/>
      <c r="BM525" s="51"/>
      <c r="BN525" s="51"/>
      <c r="BO525" s="51"/>
      <c r="BP525" s="51"/>
      <c r="BQ525" s="51"/>
      <c r="BR525" s="51"/>
      <c r="BS525" s="414"/>
    </row>
    <row r="526" spans="1:71" s="50" customFormat="1" x14ac:dyDescent="0.2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51"/>
      <c r="AU526" s="51"/>
      <c r="AV526" s="51"/>
      <c r="AW526" s="51"/>
      <c r="AX526" s="51"/>
      <c r="AY526" s="51"/>
      <c r="AZ526" s="51"/>
      <c r="BA526" s="51"/>
      <c r="BB526" s="51"/>
      <c r="BC526" s="51"/>
      <c r="BD526" s="51"/>
      <c r="BE526" s="51"/>
      <c r="BF526" s="51"/>
      <c r="BG526" s="51"/>
      <c r="BH526" s="51"/>
      <c r="BI526" s="51"/>
      <c r="BJ526" s="51"/>
      <c r="BK526" s="51"/>
      <c r="BL526" s="51"/>
      <c r="BM526" s="51"/>
      <c r="BN526" s="51"/>
      <c r="BO526" s="51"/>
      <c r="BP526" s="51"/>
      <c r="BQ526" s="51"/>
      <c r="BR526" s="51"/>
      <c r="BS526" s="414"/>
    </row>
    <row r="527" spans="1:71" s="50" customFormat="1" x14ac:dyDescent="0.2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51"/>
      <c r="AU527" s="51"/>
      <c r="AV527" s="51"/>
      <c r="AW527" s="51"/>
      <c r="AX527" s="51"/>
      <c r="AY527" s="51"/>
      <c r="AZ527" s="51"/>
      <c r="BA527" s="51"/>
      <c r="BB527" s="51"/>
      <c r="BC527" s="51"/>
      <c r="BD527" s="51"/>
      <c r="BE527" s="51"/>
      <c r="BF527" s="51"/>
      <c r="BG527" s="51"/>
      <c r="BH527" s="51"/>
      <c r="BI527" s="51"/>
      <c r="BJ527" s="51"/>
      <c r="BK527" s="51"/>
      <c r="BL527" s="51"/>
      <c r="BM527" s="51"/>
      <c r="BN527" s="51"/>
      <c r="BO527" s="51"/>
      <c r="BP527" s="51"/>
      <c r="BQ527" s="51"/>
      <c r="BR527" s="51"/>
      <c r="BS527" s="414"/>
    </row>
    <row r="528" spans="1:71" s="50" customFormat="1" x14ac:dyDescent="0.2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51"/>
      <c r="AU528" s="51"/>
      <c r="AV528" s="51"/>
      <c r="AW528" s="51"/>
      <c r="AX528" s="51"/>
      <c r="AY528" s="51"/>
      <c r="AZ528" s="51"/>
      <c r="BA528" s="51"/>
      <c r="BB528" s="51"/>
      <c r="BC528" s="51"/>
      <c r="BD528" s="51"/>
      <c r="BE528" s="51"/>
      <c r="BF528" s="51"/>
      <c r="BG528" s="51"/>
      <c r="BH528" s="51"/>
      <c r="BI528" s="51"/>
      <c r="BJ528" s="51"/>
      <c r="BK528" s="51"/>
      <c r="BL528" s="51"/>
      <c r="BM528" s="51"/>
      <c r="BN528" s="51"/>
      <c r="BO528" s="51"/>
      <c r="BP528" s="51"/>
      <c r="BQ528" s="51"/>
      <c r="BR528" s="51"/>
      <c r="BS528" s="414"/>
    </row>
    <row r="529" spans="1:71" s="50" customFormat="1" x14ac:dyDescent="0.2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51"/>
      <c r="AU529" s="51"/>
      <c r="AV529" s="51"/>
      <c r="AW529" s="51"/>
      <c r="AX529" s="51"/>
      <c r="AY529" s="51"/>
      <c r="AZ529" s="51"/>
      <c r="BA529" s="51"/>
      <c r="BB529" s="51"/>
      <c r="BC529" s="51"/>
      <c r="BD529" s="51"/>
      <c r="BE529" s="51"/>
      <c r="BF529" s="51"/>
      <c r="BG529" s="51"/>
      <c r="BH529" s="51"/>
      <c r="BI529" s="51"/>
      <c r="BJ529" s="51"/>
      <c r="BK529" s="51"/>
      <c r="BL529" s="51"/>
      <c r="BM529" s="51"/>
      <c r="BN529" s="51"/>
      <c r="BO529" s="51"/>
      <c r="BP529" s="51"/>
      <c r="BQ529" s="51"/>
      <c r="BR529" s="51"/>
      <c r="BS529" s="414"/>
    </row>
    <row r="530" spans="1:71" s="50" customFormat="1" x14ac:dyDescent="0.2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51"/>
      <c r="AU530" s="51"/>
      <c r="AV530" s="51"/>
      <c r="AW530" s="51"/>
      <c r="AX530" s="51"/>
      <c r="AY530" s="51"/>
      <c r="AZ530" s="51"/>
      <c r="BA530" s="51"/>
      <c r="BB530" s="51"/>
      <c r="BC530" s="51"/>
      <c r="BD530" s="51"/>
      <c r="BE530" s="51"/>
      <c r="BF530" s="51"/>
      <c r="BG530" s="51"/>
      <c r="BH530" s="51"/>
      <c r="BI530" s="51"/>
      <c r="BJ530" s="51"/>
      <c r="BK530" s="51"/>
      <c r="BL530" s="51"/>
      <c r="BM530" s="51"/>
      <c r="BN530" s="51"/>
      <c r="BO530" s="51"/>
      <c r="BP530" s="51"/>
      <c r="BQ530" s="51"/>
      <c r="BR530" s="51"/>
      <c r="BS530" s="414"/>
    </row>
    <row r="531" spans="1:71" s="50" customFormat="1" x14ac:dyDescent="0.2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AU531" s="51"/>
      <c r="AV531" s="51"/>
      <c r="AW531" s="51"/>
      <c r="AX531" s="51"/>
      <c r="AY531" s="51"/>
      <c r="AZ531" s="51"/>
      <c r="BA531" s="51"/>
      <c r="BB531" s="51"/>
      <c r="BC531" s="51"/>
      <c r="BD531" s="51"/>
      <c r="BE531" s="51"/>
      <c r="BF531" s="51"/>
      <c r="BG531" s="51"/>
      <c r="BH531" s="51"/>
      <c r="BI531" s="51"/>
      <c r="BJ531" s="51"/>
      <c r="BK531" s="51"/>
      <c r="BL531" s="51"/>
      <c r="BM531" s="51"/>
      <c r="BN531" s="51"/>
      <c r="BO531" s="51"/>
      <c r="BP531" s="51"/>
      <c r="BQ531" s="51"/>
      <c r="BR531" s="51"/>
      <c r="BS531" s="414"/>
    </row>
    <row r="532" spans="1:71" s="50" customFormat="1" x14ac:dyDescent="0.2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51"/>
      <c r="AU532" s="51"/>
      <c r="AV532" s="51"/>
      <c r="AW532" s="51"/>
      <c r="AX532" s="51"/>
      <c r="AY532" s="51"/>
      <c r="AZ532" s="51"/>
      <c r="BA532" s="51"/>
      <c r="BB532" s="51"/>
      <c r="BC532" s="51"/>
      <c r="BD532" s="51"/>
      <c r="BE532" s="51"/>
      <c r="BF532" s="51"/>
      <c r="BG532" s="51"/>
      <c r="BH532" s="51"/>
      <c r="BI532" s="51"/>
      <c r="BJ532" s="51"/>
      <c r="BK532" s="51"/>
      <c r="BL532" s="51"/>
      <c r="BM532" s="51"/>
      <c r="BN532" s="51"/>
      <c r="BO532" s="51"/>
      <c r="BP532" s="51"/>
      <c r="BQ532" s="51"/>
      <c r="BR532" s="51"/>
      <c r="BS532" s="414"/>
    </row>
    <row r="533" spans="1:71" s="50" customFormat="1" x14ac:dyDescent="0.2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51"/>
      <c r="AU533" s="51"/>
      <c r="AV533" s="51"/>
      <c r="AW533" s="51"/>
      <c r="AX533" s="51"/>
      <c r="AY533" s="51"/>
      <c r="AZ533" s="51"/>
      <c r="BA533" s="51"/>
      <c r="BB533" s="51"/>
      <c r="BC533" s="51"/>
      <c r="BD533" s="51"/>
      <c r="BE533" s="51"/>
      <c r="BF533" s="51"/>
      <c r="BG533" s="51"/>
      <c r="BH533" s="51"/>
      <c r="BI533" s="51"/>
      <c r="BJ533" s="51"/>
      <c r="BK533" s="51"/>
      <c r="BL533" s="51"/>
      <c r="BM533" s="51"/>
      <c r="BN533" s="51"/>
      <c r="BO533" s="51"/>
      <c r="BP533" s="51"/>
      <c r="BQ533" s="51"/>
      <c r="BR533" s="51"/>
      <c r="BS533" s="414"/>
    </row>
    <row r="534" spans="1:71" s="50" customFormat="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51"/>
      <c r="AU534" s="51"/>
      <c r="AV534" s="51"/>
      <c r="AW534" s="51"/>
      <c r="AX534" s="51"/>
      <c r="AY534" s="51"/>
      <c r="AZ534" s="51"/>
      <c r="BA534" s="51"/>
      <c r="BB534" s="51"/>
      <c r="BC534" s="51"/>
      <c r="BD534" s="51"/>
      <c r="BE534" s="51"/>
      <c r="BF534" s="51"/>
      <c r="BG534" s="51"/>
      <c r="BH534" s="51"/>
      <c r="BI534" s="51"/>
      <c r="BJ534" s="51"/>
      <c r="BK534" s="51"/>
      <c r="BL534" s="51"/>
      <c r="BM534" s="51"/>
      <c r="BN534" s="51"/>
      <c r="BO534" s="51"/>
      <c r="BP534" s="51"/>
      <c r="BQ534" s="51"/>
      <c r="BR534" s="51"/>
      <c r="BS534" s="414"/>
    </row>
    <row r="535" spans="1:71" s="50" customFormat="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51"/>
      <c r="AU535" s="51"/>
      <c r="AV535" s="51"/>
      <c r="AW535" s="51"/>
      <c r="AX535" s="51"/>
      <c r="AY535" s="51"/>
      <c r="AZ535" s="51"/>
      <c r="BA535" s="51"/>
      <c r="BB535" s="51"/>
      <c r="BC535" s="51"/>
      <c r="BD535" s="51"/>
      <c r="BE535" s="51"/>
      <c r="BF535" s="51"/>
      <c r="BG535" s="51"/>
      <c r="BH535" s="51"/>
      <c r="BI535" s="51"/>
      <c r="BJ535" s="51"/>
      <c r="BK535" s="51"/>
      <c r="BL535" s="51"/>
      <c r="BM535" s="51"/>
      <c r="BN535" s="51"/>
      <c r="BO535" s="51"/>
      <c r="BP535" s="51"/>
      <c r="BQ535" s="51"/>
      <c r="BR535" s="51"/>
      <c r="BS535" s="414"/>
    </row>
    <row r="536" spans="1:71" s="50" customFormat="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51"/>
      <c r="AU536" s="51"/>
      <c r="AV536" s="51"/>
      <c r="AW536" s="51"/>
      <c r="AX536" s="51"/>
      <c r="AY536" s="51"/>
      <c r="AZ536" s="51"/>
      <c r="BA536" s="51"/>
      <c r="BB536" s="51"/>
      <c r="BC536" s="51"/>
      <c r="BD536" s="51"/>
      <c r="BE536" s="51"/>
      <c r="BF536" s="51"/>
      <c r="BG536" s="51"/>
      <c r="BH536" s="51"/>
      <c r="BI536" s="51"/>
      <c r="BJ536" s="51"/>
      <c r="BK536" s="51"/>
      <c r="BL536" s="51"/>
      <c r="BM536" s="51"/>
      <c r="BN536" s="51"/>
      <c r="BO536" s="51"/>
      <c r="BP536" s="51"/>
      <c r="BQ536" s="51"/>
      <c r="BR536" s="51"/>
      <c r="BS536" s="414"/>
    </row>
    <row r="537" spans="1:71" s="50" customFormat="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51"/>
      <c r="AU537" s="51"/>
      <c r="AV537" s="51"/>
      <c r="AW537" s="51"/>
      <c r="AX537" s="51"/>
      <c r="AY537" s="51"/>
      <c r="AZ537" s="51"/>
      <c r="BA537" s="51"/>
      <c r="BB537" s="51"/>
      <c r="BC537" s="51"/>
      <c r="BD537" s="51"/>
      <c r="BE537" s="51"/>
      <c r="BF537" s="51"/>
      <c r="BG537" s="51"/>
      <c r="BH537" s="51"/>
      <c r="BI537" s="51"/>
      <c r="BJ537" s="51"/>
      <c r="BK537" s="51"/>
      <c r="BL537" s="51"/>
      <c r="BM537" s="51"/>
      <c r="BN537" s="51"/>
      <c r="BO537" s="51"/>
      <c r="BP537" s="51"/>
      <c r="BQ537" s="51"/>
      <c r="BR537" s="51"/>
      <c r="BS537" s="414"/>
    </row>
    <row r="538" spans="1:71" s="50" customFormat="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51"/>
      <c r="AU538" s="51"/>
      <c r="AV538" s="51"/>
      <c r="AW538" s="51"/>
      <c r="AX538" s="51"/>
      <c r="AY538" s="51"/>
      <c r="AZ538" s="51"/>
      <c r="BA538" s="51"/>
      <c r="BB538" s="51"/>
      <c r="BC538" s="51"/>
      <c r="BD538" s="51"/>
      <c r="BE538" s="51"/>
      <c r="BF538" s="51"/>
      <c r="BG538" s="51"/>
      <c r="BH538" s="51"/>
      <c r="BI538" s="51"/>
      <c r="BJ538" s="51"/>
      <c r="BK538" s="51"/>
      <c r="BL538" s="51"/>
      <c r="BM538" s="51"/>
      <c r="BN538" s="51"/>
      <c r="BO538" s="51"/>
      <c r="BP538" s="51"/>
      <c r="BQ538" s="51"/>
      <c r="BR538" s="51"/>
      <c r="BS538" s="414"/>
    </row>
    <row r="539" spans="1:71" s="50" customFormat="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51"/>
      <c r="AU539" s="51"/>
      <c r="AV539" s="51"/>
      <c r="AW539" s="51"/>
      <c r="AX539" s="51"/>
      <c r="AY539" s="51"/>
      <c r="AZ539" s="51"/>
      <c r="BA539" s="51"/>
      <c r="BB539" s="51"/>
      <c r="BC539" s="51"/>
      <c r="BD539" s="51"/>
      <c r="BE539" s="51"/>
      <c r="BF539" s="51"/>
      <c r="BG539" s="51"/>
      <c r="BH539" s="51"/>
      <c r="BI539" s="51"/>
      <c r="BJ539" s="51"/>
      <c r="BK539" s="51"/>
      <c r="BL539" s="51"/>
      <c r="BM539" s="51"/>
      <c r="BN539" s="51"/>
      <c r="BO539" s="51"/>
      <c r="BP539" s="51"/>
      <c r="BQ539" s="51"/>
      <c r="BR539" s="51"/>
      <c r="BS539" s="414"/>
    </row>
    <row r="540" spans="1:71" s="50" customFormat="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51"/>
      <c r="AU540" s="51"/>
      <c r="AV540" s="51"/>
      <c r="AW540" s="51"/>
      <c r="AX540" s="51"/>
      <c r="AY540" s="51"/>
      <c r="AZ540" s="51"/>
      <c r="BA540" s="51"/>
      <c r="BB540" s="51"/>
      <c r="BC540" s="51"/>
      <c r="BD540" s="51"/>
      <c r="BE540" s="51"/>
      <c r="BF540" s="51"/>
      <c r="BG540" s="51"/>
      <c r="BH540" s="51"/>
      <c r="BI540" s="51"/>
      <c r="BJ540" s="51"/>
      <c r="BK540" s="51"/>
      <c r="BL540" s="51"/>
      <c r="BM540" s="51"/>
      <c r="BN540" s="51"/>
      <c r="BO540" s="51"/>
      <c r="BP540" s="51"/>
      <c r="BQ540" s="51"/>
      <c r="BR540" s="51"/>
      <c r="BS540" s="414"/>
    </row>
    <row r="541" spans="1:71" s="50" customFormat="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51"/>
      <c r="AU541" s="51"/>
      <c r="AV541" s="51"/>
      <c r="AW541" s="51"/>
      <c r="AX541" s="51"/>
      <c r="AY541" s="51"/>
      <c r="AZ541" s="51"/>
      <c r="BA541" s="51"/>
      <c r="BB541" s="51"/>
      <c r="BC541" s="51"/>
      <c r="BD541" s="51"/>
      <c r="BE541" s="51"/>
      <c r="BF541" s="51"/>
      <c r="BG541" s="51"/>
      <c r="BH541" s="51"/>
      <c r="BI541" s="51"/>
      <c r="BJ541" s="51"/>
      <c r="BK541" s="51"/>
      <c r="BL541" s="51"/>
      <c r="BM541" s="51"/>
      <c r="BN541" s="51"/>
      <c r="BO541" s="51"/>
      <c r="BP541" s="51"/>
      <c r="BQ541" s="51"/>
      <c r="BR541" s="51"/>
      <c r="BS541" s="414"/>
    </row>
    <row r="542" spans="1:71" s="50" customFormat="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51"/>
      <c r="AU542" s="51"/>
      <c r="AV542" s="51"/>
      <c r="AW542" s="51"/>
      <c r="AX542" s="51"/>
      <c r="AY542" s="51"/>
      <c r="AZ542" s="51"/>
      <c r="BA542" s="51"/>
      <c r="BB542" s="51"/>
      <c r="BC542" s="51"/>
      <c r="BD542" s="51"/>
      <c r="BE542" s="51"/>
      <c r="BF542" s="51"/>
      <c r="BG542" s="51"/>
      <c r="BH542" s="51"/>
      <c r="BI542" s="51"/>
      <c r="BJ542" s="51"/>
      <c r="BK542" s="51"/>
      <c r="BL542" s="51"/>
      <c r="BM542" s="51"/>
      <c r="BN542" s="51"/>
      <c r="BO542" s="51"/>
      <c r="BP542" s="51"/>
      <c r="BQ542" s="51"/>
      <c r="BR542" s="51"/>
      <c r="BS542" s="414"/>
    </row>
    <row r="543" spans="1:71" s="50" customFormat="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  <c r="AU543" s="51"/>
      <c r="AV543" s="51"/>
      <c r="AW543" s="51"/>
      <c r="AX543" s="51"/>
      <c r="AY543" s="51"/>
      <c r="AZ543" s="51"/>
      <c r="BA543" s="51"/>
      <c r="BB543" s="51"/>
      <c r="BC543" s="51"/>
      <c r="BD543" s="51"/>
      <c r="BE543" s="51"/>
      <c r="BF543" s="51"/>
      <c r="BG543" s="51"/>
      <c r="BH543" s="51"/>
      <c r="BI543" s="51"/>
      <c r="BJ543" s="51"/>
      <c r="BK543" s="51"/>
      <c r="BL543" s="51"/>
      <c r="BM543" s="51"/>
      <c r="BN543" s="51"/>
      <c r="BO543" s="51"/>
      <c r="BP543" s="51"/>
      <c r="BQ543" s="51"/>
      <c r="BR543" s="51"/>
      <c r="BS543" s="414"/>
    </row>
    <row r="544" spans="1:71" s="50" customFormat="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51"/>
      <c r="AU544" s="51"/>
      <c r="AV544" s="51"/>
      <c r="AW544" s="51"/>
      <c r="AX544" s="51"/>
      <c r="AY544" s="51"/>
      <c r="AZ544" s="51"/>
      <c r="BA544" s="51"/>
      <c r="BB544" s="51"/>
      <c r="BC544" s="51"/>
      <c r="BD544" s="51"/>
      <c r="BE544" s="51"/>
      <c r="BF544" s="51"/>
      <c r="BG544" s="51"/>
      <c r="BH544" s="51"/>
      <c r="BI544" s="51"/>
      <c r="BJ544" s="51"/>
      <c r="BK544" s="51"/>
      <c r="BL544" s="51"/>
      <c r="BM544" s="51"/>
      <c r="BN544" s="51"/>
      <c r="BO544" s="51"/>
      <c r="BP544" s="51"/>
      <c r="BQ544" s="51"/>
      <c r="BR544" s="51"/>
      <c r="BS544" s="414"/>
    </row>
    <row r="545" spans="1:71" s="50" customFormat="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51"/>
      <c r="AU545" s="51"/>
      <c r="AV545" s="51"/>
      <c r="AW545" s="51"/>
      <c r="AX545" s="51"/>
      <c r="AY545" s="51"/>
      <c r="AZ545" s="51"/>
      <c r="BA545" s="51"/>
      <c r="BB545" s="51"/>
      <c r="BC545" s="51"/>
      <c r="BD545" s="51"/>
      <c r="BE545" s="51"/>
      <c r="BF545" s="51"/>
      <c r="BG545" s="51"/>
      <c r="BH545" s="51"/>
      <c r="BI545" s="51"/>
      <c r="BJ545" s="51"/>
      <c r="BK545" s="51"/>
      <c r="BL545" s="51"/>
      <c r="BM545" s="51"/>
      <c r="BN545" s="51"/>
      <c r="BO545" s="51"/>
      <c r="BP545" s="51"/>
      <c r="BQ545" s="51"/>
      <c r="BR545" s="51"/>
      <c r="BS545" s="414"/>
    </row>
    <row r="546" spans="1:71" s="50" customFormat="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51"/>
      <c r="AV546" s="51"/>
      <c r="AW546" s="51"/>
      <c r="AX546" s="51"/>
      <c r="AY546" s="51"/>
      <c r="AZ546" s="51"/>
      <c r="BA546" s="51"/>
      <c r="BB546" s="51"/>
      <c r="BC546" s="51"/>
      <c r="BD546" s="51"/>
      <c r="BE546" s="51"/>
      <c r="BF546" s="51"/>
      <c r="BG546" s="51"/>
      <c r="BH546" s="51"/>
      <c r="BI546" s="51"/>
      <c r="BJ546" s="51"/>
      <c r="BK546" s="51"/>
      <c r="BL546" s="51"/>
      <c r="BM546" s="51"/>
      <c r="BN546" s="51"/>
      <c r="BO546" s="51"/>
      <c r="BP546" s="51"/>
      <c r="BQ546" s="51"/>
      <c r="BR546" s="51"/>
      <c r="BS546" s="414"/>
    </row>
    <row r="547" spans="1:71" s="50" customFormat="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51"/>
      <c r="AU547" s="51"/>
      <c r="AV547" s="51"/>
      <c r="AW547" s="51"/>
      <c r="AX547" s="51"/>
      <c r="AY547" s="51"/>
      <c r="AZ547" s="51"/>
      <c r="BA547" s="51"/>
      <c r="BB547" s="51"/>
      <c r="BC547" s="51"/>
      <c r="BD547" s="51"/>
      <c r="BE547" s="51"/>
      <c r="BF547" s="51"/>
      <c r="BG547" s="51"/>
      <c r="BH547" s="51"/>
      <c r="BI547" s="51"/>
      <c r="BJ547" s="51"/>
      <c r="BK547" s="51"/>
      <c r="BL547" s="51"/>
      <c r="BM547" s="51"/>
      <c r="BN547" s="51"/>
      <c r="BO547" s="51"/>
      <c r="BP547" s="51"/>
      <c r="BQ547" s="51"/>
      <c r="BR547" s="51"/>
      <c r="BS547" s="414"/>
    </row>
    <row r="548" spans="1:71" s="50" customFormat="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  <c r="BJ548" s="51"/>
      <c r="BK548" s="51"/>
      <c r="BL548" s="51"/>
      <c r="BM548" s="51"/>
      <c r="BN548" s="51"/>
      <c r="BO548" s="51"/>
      <c r="BP548" s="51"/>
      <c r="BQ548" s="51"/>
      <c r="BR548" s="51"/>
      <c r="BS548" s="414"/>
    </row>
    <row r="549" spans="1:71" s="50" customFormat="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  <c r="AV549" s="51"/>
      <c r="AW549" s="51"/>
      <c r="AX549" s="51"/>
      <c r="AY549" s="51"/>
      <c r="AZ549" s="51"/>
      <c r="BA549" s="51"/>
      <c r="BB549" s="51"/>
      <c r="BC549" s="51"/>
      <c r="BD549" s="51"/>
      <c r="BE549" s="51"/>
      <c r="BF549" s="51"/>
      <c r="BG549" s="51"/>
      <c r="BH549" s="51"/>
      <c r="BI549" s="51"/>
      <c r="BJ549" s="51"/>
      <c r="BK549" s="51"/>
      <c r="BL549" s="51"/>
      <c r="BM549" s="51"/>
      <c r="BN549" s="51"/>
      <c r="BO549" s="51"/>
      <c r="BP549" s="51"/>
      <c r="BQ549" s="51"/>
      <c r="BR549" s="51"/>
      <c r="BS549" s="414"/>
    </row>
    <row r="550" spans="1:71" s="50" customFormat="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  <c r="AV550" s="51"/>
      <c r="AW550" s="51"/>
      <c r="AX550" s="51"/>
      <c r="AY550" s="51"/>
      <c r="AZ550" s="51"/>
      <c r="BA550" s="51"/>
      <c r="BB550" s="51"/>
      <c r="BC550" s="51"/>
      <c r="BD550" s="51"/>
      <c r="BE550" s="51"/>
      <c r="BF550" s="51"/>
      <c r="BG550" s="51"/>
      <c r="BH550" s="51"/>
      <c r="BI550" s="51"/>
      <c r="BJ550" s="51"/>
      <c r="BK550" s="51"/>
      <c r="BL550" s="51"/>
      <c r="BM550" s="51"/>
      <c r="BN550" s="51"/>
      <c r="BO550" s="51"/>
      <c r="BP550" s="51"/>
      <c r="BQ550" s="51"/>
      <c r="BR550" s="51"/>
      <c r="BS550" s="414"/>
    </row>
    <row r="551" spans="1:71" s="50" customFormat="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51"/>
      <c r="AW551" s="51"/>
      <c r="AX551" s="51"/>
      <c r="AY551" s="51"/>
      <c r="AZ551" s="51"/>
      <c r="BA551" s="51"/>
      <c r="BB551" s="51"/>
      <c r="BC551" s="51"/>
      <c r="BD551" s="51"/>
      <c r="BE551" s="51"/>
      <c r="BF551" s="51"/>
      <c r="BG551" s="51"/>
      <c r="BH551" s="51"/>
      <c r="BI551" s="51"/>
      <c r="BJ551" s="51"/>
      <c r="BK551" s="51"/>
      <c r="BL551" s="51"/>
      <c r="BM551" s="51"/>
      <c r="BN551" s="51"/>
      <c r="BO551" s="51"/>
      <c r="BP551" s="51"/>
      <c r="BQ551" s="51"/>
      <c r="BR551" s="51"/>
      <c r="BS551" s="414"/>
    </row>
    <row r="552" spans="1:71" s="50" customFormat="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51"/>
      <c r="AU552" s="51"/>
      <c r="AV552" s="51"/>
      <c r="AW552" s="51"/>
      <c r="AX552" s="51"/>
      <c r="AY552" s="51"/>
      <c r="AZ552" s="51"/>
      <c r="BA552" s="51"/>
      <c r="BB552" s="51"/>
      <c r="BC552" s="51"/>
      <c r="BD552" s="51"/>
      <c r="BE552" s="51"/>
      <c r="BF552" s="51"/>
      <c r="BG552" s="51"/>
      <c r="BH552" s="51"/>
      <c r="BI552" s="51"/>
      <c r="BJ552" s="51"/>
      <c r="BK552" s="51"/>
      <c r="BL552" s="51"/>
      <c r="BM552" s="51"/>
      <c r="BN552" s="51"/>
      <c r="BO552" s="51"/>
      <c r="BP552" s="51"/>
      <c r="BQ552" s="51"/>
      <c r="BR552" s="51"/>
      <c r="BS552" s="414"/>
    </row>
    <row r="553" spans="1:71" s="50" customFormat="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51"/>
      <c r="AU553" s="51"/>
      <c r="AV553" s="51"/>
      <c r="AW553" s="51"/>
      <c r="AX553" s="51"/>
      <c r="AY553" s="51"/>
      <c r="AZ553" s="51"/>
      <c r="BA553" s="51"/>
      <c r="BB553" s="51"/>
      <c r="BC553" s="51"/>
      <c r="BD553" s="51"/>
      <c r="BE553" s="51"/>
      <c r="BF553" s="51"/>
      <c r="BG553" s="51"/>
      <c r="BH553" s="51"/>
      <c r="BI553" s="51"/>
      <c r="BJ553" s="51"/>
      <c r="BK553" s="51"/>
      <c r="BL553" s="51"/>
      <c r="BM553" s="51"/>
      <c r="BN553" s="51"/>
      <c r="BO553" s="51"/>
      <c r="BP553" s="51"/>
      <c r="BQ553" s="51"/>
      <c r="BR553" s="51"/>
      <c r="BS553" s="414"/>
    </row>
    <row r="554" spans="1:71" s="50" customFormat="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51"/>
      <c r="AU554" s="51"/>
      <c r="AV554" s="51"/>
      <c r="AW554" s="51"/>
      <c r="AX554" s="51"/>
      <c r="AY554" s="51"/>
      <c r="AZ554" s="51"/>
      <c r="BA554" s="51"/>
      <c r="BB554" s="51"/>
      <c r="BC554" s="51"/>
      <c r="BD554" s="51"/>
      <c r="BE554" s="51"/>
      <c r="BF554" s="51"/>
      <c r="BG554" s="51"/>
      <c r="BH554" s="51"/>
      <c r="BI554" s="51"/>
      <c r="BJ554" s="51"/>
      <c r="BK554" s="51"/>
      <c r="BL554" s="51"/>
      <c r="BM554" s="51"/>
      <c r="BN554" s="51"/>
      <c r="BO554" s="51"/>
      <c r="BP554" s="51"/>
      <c r="BQ554" s="51"/>
      <c r="BR554" s="51"/>
      <c r="BS554" s="414"/>
    </row>
    <row r="555" spans="1:71" s="50" customFormat="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  <c r="AU555" s="51"/>
      <c r="AV555" s="51"/>
      <c r="AW555" s="51"/>
      <c r="AX555" s="51"/>
      <c r="AY555" s="51"/>
      <c r="AZ555" s="51"/>
      <c r="BA555" s="51"/>
      <c r="BB555" s="51"/>
      <c r="BC555" s="51"/>
      <c r="BD555" s="51"/>
      <c r="BE555" s="51"/>
      <c r="BF555" s="51"/>
      <c r="BG555" s="51"/>
      <c r="BH555" s="51"/>
      <c r="BI555" s="51"/>
      <c r="BJ555" s="51"/>
      <c r="BK555" s="51"/>
      <c r="BL555" s="51"/>
      <c r="BM555" s="51"/>
      <c r="BN555" s="51"/>
      <c r="BO555" s="51"/>
      <c r="BP555" s="51"/>
      <c r="BQ555" s="51"/>
      <c r="BR555" s="51"/>
      <c r="BS555" s="414"/>
    </row>
    <row r="556" spans="1:71" s="50" customFormat="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51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1"/>
      <c r="BM556" s="51"/>
      <c r="BN556" s="51"/>
      <c r="BO556" s="51"/>
      <c r="BP556" s="51"/>
      <c r="BQ556" s="51"/>
      <c r="BR556" s="51"/>
      <c r="BS556" s="414"/>
    </row>
    <row r="557" spans="1:71" s="50" customFormat="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51"/>
      <c r="AU557" s="51"/>
      <c r="AV557" s="51"/>
      <c r="AW557" s="51"/>
      <c r="AX557" s="51"/>
      <c r="AY557" s="51"/>
      <c r="AZ557" s="51"/>
      <c r="BA557" s="51"/>
      <c r="BB557" s="51"/>
      <c r="BC557" s="51"/>
      <c r="BD557" s="51"/>
      <c r="BE557" s="51"/>
      <c r="BF557" s="51"/>
      <c r="BG557" s="51"/>
      <c r="BH557" s="51"/>
      <c r="BI557" s="51"/>
      <c r="BJ557" s="51"/>
      <c r="BK557" s="51"/>
      <c r="BL557" s="51"/>
      <c r="BM557" s="51"/>
      <c r="BN557" s="51"/>
      <c r="BO557" s="51"/>
      <c r="BP557" s="51"/>
      <c r="BQ557" s="51"/>
      <c r="BR557" s="51"/>
      <c r="BS557" s="414"/>
    </row>
    <row r="558" spans="1:71" s="50" customFormat="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51"/>
      <c r="AU558" s="51"/>
      <c r="AV558" s="51"/>
      <c r="AW558" s="51"/>
      <c r="AX558" s="51"/>
      <c r="AY558" s="51"/>
      <c r="AZ558" s="51"/>
      <c r="BA558" s="51"/>
      <c r="BB558" s="51"/>
      <c r="BC558" s="51"/>
      <c r="BD558" s="51"/>
      <c r="BE558" s="51"/>
      <c r="BF558" s="51"/>
      <c r="BG558" s="51"/>
      <c r="BH558" s="51"/>
      <c r="BI558" s="51"/>
      <c r="BJ558" s="51"/>
      <c r="BK558" s="51"/>
      <c r="BL558" s="51"/>
      <c r="BM558" s="51"/>
      <c r="BN558" s="51"/>
      <c r="BO558" s="51"/>
      <c r="BP558" s="51"/>
      <c r="BQ558" s="51"/>
      <c r="BR558" s="51"/>
      <c r="BS558" s="414"/>
    </row>
    <row r="559" spans="1:71" s="50" customFormat="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51"/>
      <c r="AU559" s="51"/>
      <c r="AV559" s="51"/>
      <c r="AW559" s="51"/>
      <c r="AX559" s="51"/>
      <c r="AY559" s="51"/>
      <c r="AZ559" s="51"/>
      <c r="BA559" s="51"/>
      <c r="BB559" s="51"/>
      <c r="BC559" s="51"/>
      <c r="BD559" s="51"/>
      <c r="BE559" s="51"/>
      <c r="BF559" s="51"/>
      <c r="BG559" s="51"/>
      <c r="BH559" s="51"/>
      <c r="BI559" s="51"/>
      <c r="BJ559" s="51"/>
      <c r="BK559" s="51"/>
      <c r="BL559" s="51"/>
      <c r="BM559" s="51"/>
      <c r="BN559" s="51"/>
      <c r="BO559" s="51"/>
      <c r="BP559" s="51"/>
      <c r="BQ559" s="51"/>
      <c r="BR559" s="51"/>
      <c r="BS559" s="414"/>
    </row>
    <row r="560" spans="1:71" s="50" customFormat="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51"/>
      <c r="AU560" s="51"/>
      <c r="AV560" s="51"/>
      <c r="AW560" s="51"/>
      <c r="AX560" s="51"/>
      <c r="AY560" s="51"/>
      <c r="AZ560" s="51"/>
      <c r="BA560" s="51"/>
      <c r="BB560" s="51"/>
      <c r="BC560" s="51"/>
      <c r="BD560" s="51"/>
      <c r="BE560" s="51"/>
      <c r="BF560" s="51"/>
      <c r="BG560" s="51"/>
      <c r="BH560" s="51"/>
      <c r="BI560" s="51"/>
      <c r="BJ560" s="51"/>
      <c r="BK560" s="51"/>
      <c r="BL560" s="51"/>
      <c r="BM560" s="51"/>
      <c r="BN560" s="51"/>
      <c r="BO560" s="51"/>
      <c r="BP560" s="51"/>
      <c r="BQ560" s="51"/>
      <c r="BR560" s="51"/>
      <c r="BS560" s="414"/>
    </row>
    <row r="561" spans="1:71" s="50" customFormat="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  <c r="AW561" s="51"/>
      <c r="AX561" s="51"/>
      <c r="AY561" s="51"/>
      <c r="AZ561" s="51"/>
      <c r="BA561" s="51"/>
      <c r="BB561" s="51"/>
      <c r="BC561" s="51"/>
      <c r="BD561" s="51"/>
      <c r="BE561" s="51"/>
      <c r="BF561" s="51"/>
      <c r="BG561" s="51"/>
      <c r="BH561" s="51"/>
      <c r="BI561" s="51"/>
      <c r="BJ561" s="51"/>
      <c r="BK561" s="51"/>
      <c r="BL561" s="51"/>
      <c r="BM561" s="51"/>
      <c r="BN561" s="51"/>
      <c r="BO561" s="51"/>
      <c r="BP561" s="51"/>
      <c r="BQ561" s="51"/>
      <c r="BR561" s="51"/>
      <c r="BS561" s="414"/>
    </row>
    <row r="562" spans="1:71" s="50" customFormat="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51"/>
      <c r="BL562" s="51"/>
      <c r="BM562" s="51"/>
      <c r="BN562" s="51"/>
      <c r="BO562" s="51"/>
      <c r="BP562" s="51"/>
      <c r="BQ562" s="51"/>
      <c r="BR562" s="51"/>
      <c r="BS562" s="414"/>
    </row>
    <row r="563" spans="1:71" s="50" customFormat="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51"/>
      <c r="AU563" s="51"/>
      <c r="AV563" s="51"/>
      <c r="AW563" s="51"/>
      <c r="AX563" s="51"/>
      <c r="AY563" s="51"/>
      <c r="AZ563" s="51"/>
      <c r="BA563" s="51"/>
      <c r="BB563" s="51"/>
      <c r="BC563" s="51"/>
      <c r="BD563" s="51"/>
      <c r="BE563" s="51"/>
      <c r="BF563" s="51"/>
      <c r="BG563" s="51"/>
      <c r="BH563" s="51"/>
      <c r="BI563" s="51"/>
      <c r="BJ563" s="51"/>
      <c r="BK563" s="51"/>
      <c r="BL563" s="51"/>
      <c r="BM563" s="51"/>
      <c r="BN563" s="51"/>
      <c r="BO563" s="51"/>
      <c r="BP563" s="51"/>
      <c r="BQ563" s="51"/>
      <c r="BR563" s="51"/>
      <c r="BS563" s="414"/>
    </row>
    <row r="564" spans="1:71" s="50" customFormat="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51"/>
      <c r="AU564" s="51"/>
      <c r="AV564" s="51"/>
      <c r="AW564" s="51"/>
      <c r="AX564" s="51"/>
      <c r="AY564" s="51"/>
      <c r="AZ564" s="51"/>
      <c r="BA564" s="51"/>
      <c r="BB564" s="51"/>
      <c r="BC564" s="51"/>
      <c r="BD564" s="51"/>
      <c r="BE564" s="51"/>
      <c r="BF564" s="51"/>
      <c r="BG564" s="51"/>
      <c r="BH564" s="51"/>
      <c r="BI564" s="51"/>
      <c r="BJ564" s="51"/>
      <c r="BK564" s="51"/>
      <c r="BL564" s="51"/>
      <c r="BM564" s="51"/>
      <c r="BN564" s="51"/>
      <c r="BO564" s="51"/>
      <c r="BP564" s="51"/>
      <c r="BQ564" s="51"/>
      <c r="BR564" s="51"/>
      <c r="BS564" s="414"/>
    </row>
    <row r="565" spans="1:71" s="50" customFormat="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51"/>
      <c r="AU565" s="51"/>
      <c r="AV565" s="51"/>
      <c r="AW565" s="51"/>
      <c r="AX565" s="51"/>
      <c r="AY565" s="51"/>
      <c r="AZ565" s="51"/>
      <c r="BA565" s="51"/>
      <c r="BB565" s="51"/>
      <c r="BC565" s="51"/>
      <c r="BD565" s="51"/>
      <c r="BE565" s="51"/>
      <c r="BF565" s="51"/>
      <c r="BG565" s="51"/>
      <c r="BH565" s="51"/>
      <c r="BI565" s="51"/>
      <c r="BJ565" s="51"/>
      <c r="BK565" s="51"/>
      <c r="BL565" s="51"/>
      <c r="BM565" s="51"/>
      <c r="BN565" s="51"/>
      <c r="BO565" s="51"/>
      <c r="BP565" s="51"/>
      <c r="BQ565" s="51"/>
      <c r="BR565" s="51"/>
      <c r="BS565" s="414"/>
    </row>
    <row r="566" spans="1:71" s="50" customFormat="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51"/>
      <c r="AU566" s="51"/>
      <c r="AV566" s="51"/>
      <c r="AW566" s="51"/>
      <c r="AX566" s="51"/>
      <c r="AY566" s="51"/>
      <c r="AZ566" s="51"/>
      <c r="BA566" s="51"/>
      <c r="BB566" s="51"/>
      <c r="BC566" s="51"/>
      <c r="BD566" s="51"/>
      <c r="BE566" s="51"/>
      <c r="BF566" s="51"/>
      <c r="BG566" s="51"/>
      <c r="BH566" s="51"/>
      <c r="BI566" s="51"/>
      <c r="BJ566" s="51"/>
      <c r="BK566" s="51"/>
      <c r="BL566" s="51"/>
      <c r="BM566" s="51"/>
      <c r="BN566" s="51"/>
      <c r="BO566" s="51"/>
      <c r="BP566" s="51"/>
      <c r="BQ566" s="51"/>
      <c r="BR566" s="51"/>
      <c r="BS566" s="414"/>
    </row>
    <row r="567" spans="1:71" s="50" customFormat="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51"/>
      <c r="AU567" s="51"/>
      <c r="AV567" s="51"/>
      <c r="AW567" s="51"/>
      <c r="AX567" s="51"/>
      <c r="AY567" s="51"/>
      <c r="AZ567" s="51"/>
      <c r="BA567" s="51"/>
      <c r="BB567" s="51"/>
      <c r="BC567" s="51"/>
      <c r="BD567" s="51"/>
      <c r="BE567" s="51"/>
      <c r="BF567" s="51"/>
      <c r="BG567" s="51"/>
      <c r="BH567" s="51"/>
      <c r="BI567" s="51"/>
      <c r="BJ567" s="51"/>
      <c r="BK567" s="51"/>
      <c r="BL567" s="51"/>
      <c r="BM567" s="51"/>
      <c r="BN567" s="51"/>
      <c r="BO567" s="51"/>
      <c r="BP567" s="51"/>
      <c r="BQ567" s="51"/>
      <c r="BR567" s="51"/>
      <c r="BS567" s="414"/>
    </row>
    <row r="568" spans="1:71" s="50" customFormat="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51"/>
      <c r="AU568" s="51"/>
      <c r="AV568" s="51"/>
      <c r="AW568" s="51"/>
      <c r="AX568" s="51"/>
      <c r="AY568" s="51"/>
      <c r="AZ568" s="51"/>
      <c r="BA568" s="51"/>
      <c r="BB568" s="51"/>
      <c r="BC568" s="51"/>
      <c r="BD568" s="51"/>
      <c r="BE568" s="51"/>
      <c r="BF568" s="51"/>
      <c r="BG568" s="51"/>
      <c r="BH568" s="51"/>
      <c r="BI568" s="51"/>
      <c r="BJ568" s="51"/>
      <c r="BK568" s="51"/>
      <c r="BL568" s="51"/>
      <c r="BM568" s="51"/>
      <c r="BN568" s="51"/>
      <c r="BO568" s="51"/>
      <c r="BP568" s="51"/>
      <c r="BQ568" s="51"/>
      <c r="BR568" s="51"/>
      <c r="BS568" s="414"/>
    </row>
    <row r="569" spans="1:71" s="50" customFormat="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51"/>
      <c r="AU569" s="51"/>
      <c r="AV569" s="51"/>
      <c r="AW569" s="51"/>
      <c r="AX569" s="51"/>
      <c r="AY569" s="51"/>
      <c r="AZ569" s="51"/>
      <c r="BA569" s="51"/>
      <c r="BB569" s="51"/>
      <c r="BC569" s="51"/>
      <c r="BD569" s="51"/>
      <c r="BE569" s="51"/>
      <c r="BF569" s="51"/>
      <c r="BG569" s="51"/>
      <c r="BH569" s="51"/>
      <c r="BI569" s="51"/>
      <c r="BJ569" s="51"/>
      <c r="BK569" s="51"/>
      <c r="BL569" s="51"/>
      <c r="BM569" s="51"/>
      <c r="BN569" s="51"/>
      <c r="BO569" s="51"/>
      <c r="BP569" s="51"/>
      <c r="BQ569" s="51"/>
      <c r="BR569" s="51"/>
      <c r="BS569" s="414"/>
    </row>
    <row r="570" spans="1:71" s="50" customFormat="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51"/>
      <c r="AU570" s="51"/>
      <c r="AV570" s="51"/>
      <c r="AW570" s="51"/>
      <c r="AX570" s="51"/>
      <c r="AY570" s="51"/>
      <c r="AZ570" s="51"/>
      <c r="BA570" s="51"/>
      <c r="BB570" s="51"/>
      <c r="BC570" s="51"/>
      <c r="BD570" s="51"/>
      <c r="BE570" s="51"/>
      <c r="BF570" s="51"/>
      <c r="BG570" s="51"/>
      <c r="BH570" s="51"/>
      <c r="BI570" s="51"/>
      <c r="BJ570" s="51"/>
      <c r="BK570" s="51"/>
      <c r="BL570" s="51"/>
      <c r="BM570" s="51"/>
      <c r="BN570" s="51"/>
      <c r="BO570" s="51"/>
      <c r="BP570" s="51"/>
      <c r="BQ570" s="51"/>
      <c r="BR570" s="51"/>
      <c r="BS570" s="414"/>
    </row>
    <row r="571" spans="1:71" s="50" customFormat="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51"/>
      <c r="AU571" s="51"/>
      <c r="AV571" s="51"/>
      <c r="AW571" s="51"/>
      <c r="AX571" s="51"/>
      <c r="AY571" s="51"/>
      <c r="AZ571" s="51"/>
      <c r="BA571" s="51"/>
      <c r="BB571" s="51"/>
      <c r="BC571" s="51"/>
      <c r="BD571" s="51"/>
      <c r="BE571" s="51"/>
      <c r="BF571" s="51"/>
      <c r="BG571" s="51"/>
      <c r="BH571" s="51"/>
      <c r="BI571" s="51"/>
      <c r="BJ571" s="51"/>
      <c r="BK571" s="51"/>
      <c r="BL571" s="51"/>
      <c r="BM571" s="51"/>
      <c r="BN571" s="51"/>
      <c r="BO571" s="51"/>
      <c r="BP571" s="51"/>
      <c r="BQ571" s="51"/>
      <c r="BR571" s="51"/>
      <c r="BS571" s="414"/>
    </row>
    <row r="572" spans="1:71" s="50" customFormat="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51"/>
      <c r="AU572" s="51"/>
      <c r="AV572" s="51"/>
      <c r="AW572" s="51"/>
      <c r="AX572" s="51"/>
      <c r="AY572" s="51"/>
      <c r="AZ572" s="51"/>
      <c r="BA572" s="51"/>
      <c r="BB572" s="51"/>
      <c r="BC572" s="51"/>
      <c r="BD572" s="51"/>
      <c r="BE572" s="51"/>
      <c r="BF572" s="51"/>
      <c r="BG572" s="51"/>
      <c r="BH572" s="51"/>
      <c r="BI572" s="51"/>
      <c r="BJ572" s="51"/>
      <c r="BK572" s="51"/>
      <c r="BL572" s="51"/>
      <c r="BM572" s="51"/>
      <c r="BN572" s="51"/>
      <c r="BO572" s="51"/>
      <c r="BP572" s="51"/>
      <c r="BQ572" s="51"/>
      <c r="BR572" s="51"/>
      <c r="BS572" s="414"/>
    </row>
    <row r="573" spans="1:71" s="50" customFormat="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51"/>
      <c r="AU573" s="51"/>
      <c r="AV573" s="51"/>
      <c r="AW573" s="51"/>
      <c r="AX573" s="51"/>
      <c r="AY573" s="51"/>
      <c r="AZ573" s="51"/>
      <c r="BA573" s="51"/>
      <c r="BB573" s="51"/>
      <c r="BC573" s="51"/>
      <c r="BD573" s="51"/>
      <c r="BE573" s="51"/>
      <c r="BF573" s="51"/>
      <c r="BG573" s="51"/>
      <c r="BH573" s="51"/>
      <c r="BI573" s="51"/>
      <c r="BJ573" s="51"/>
      <c r="BK573" s="51"/>
      <c r="BL573" s="51"/>
      <c r="BM573" s="51"/>
      <c r="BN573" s="51"/>
      <c r="BO573" s="51"/>
      <c r="BP573" s="51"/>
      <c r="BQ573" s="51"/>
      <c r="BR573" s="51"/>
      <c r="BS573" s="414"/>
    </row>
    <row r="574" spans="1:71" s="50" customFormat="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51"/>
      <c r="AU574" s="51"/>
      <c r="AV574" s="51"/>
      <c r="AW574" s="51"/>
      <c r="AX574" s="51"/>
      <c r="AY574" s="51"/>
      <c r="AZ574" s="51"/>
      <c r="BA574" s="51"/>
      <c r="BB574" s="51"/>
      <c r="BC574" s="51"/>
      <c r="BD574" s="51"/>
      <c r="BE574" s="51"/>
      <c r="BF574" s="51"/>
      <c r="BG574" s="51"/>
      <c r="BH574" s="51"/>
      <c r="BI574" s="51"/>
      <c r="BJ574" s="51"/>
      <c r="BK574" s="51"/>
      <c r="BL574" s="51"/>
      <c r="BM574" s="51"/>
      <c r="BN574" s="51"/>
      <c r="BO574" s="51"/>
      <c r="BP574" s="51"/>
      <c r="BQ574" s="51"/>
      <c r="BR574" s="51"/>
      <c r="BS574" s="414"/>
    </row>
    <row r="575" spans="1:71" s="50" customFormat="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51"/>
      <c r="AU575" s="51"/>
      <c r="AV575" s="51"/>
      <c r="AW575" s="51"/>
      <c r="AX575" s="51"/>
      <c r="AY575" s="51"/>
      <c r="AZ575" s="51"/>
      <c r="BA575" s="51"/>
      <c r="BB575" s="51"/>
      <c r="BC575" s="51"/>
      <c r="BD575" s="51"/>
      <c r="BE575" s="51"/>
      <c r="BF575" s="51"/>
      <c r="BG575" s="51"/>
      <c r="BH575" s="51"/>
      <c r="BI575" s="51"/>
      <c r="BJ575" s="51"/>
      <c r="BK575" s="51"/>
      <c r="BL575" s="51"/>
      <c r="BM575" s="51"/>
      <c r="BN575" s="51"/>
      <c r="BO575" s="51"/>
      <c r="BP575" s="51"/>
      <c r="BQ575" s="51"/>
      <c r="BR575" s="51"/>
      <c r="BS575" s="414"/>
    </row>
    <row r="576" spans="1:71" s="50" customFormat="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  <c r="AU576" s="51"/>
      <c r="AV576" s="51"/>
      <c r="AW576" s="51"/>
      <c r="AX576" s="51"/>
      <c r="AY576" s="51"/>
      <c r="AZ576" s="51"/>
      <c r="BA576" s="51"/>
      <c r="BB576" s="51"/>
      <c r="BC576" s="51"/>
      <c r="BD576" s="51"/>
      <c r="BE576" s="51"/>
      <c r="BF576" s="51"/>
      <c r="BG576" s="51"/>
      <c r="BH576" s="51"/>
      <c r="BI576" s="51"/>
      <c r="BJ576" s="51"/>
      <c r="BK576" s="51"/>
      <c r="BL576" s="51"/>
      <c r="BM576" s="51"/>
      <c r="BN576" s="51"/>
      <c r="BO576" s="51"/>
      <c r="BP576" s="51"/>
      <c r="BQ576" s="51"/>
      <c r="BR576" s="51"/>
      <c r="BS576" s="414"/>
    </row>
    <row r="577" spans="1:71" s="50" customFormat="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51"/>
      <c r="AU577" s="51"/>
      <c r="AV577" s="51"/>
      <c r="AW577" s="51"/>
      <c r="AX577" s="51"/>
      <c r="AY577" s="51"/>
      <c r="AZ577" s="51"/>
      <c r="BA577" s="51"/>
      <c r="BB577" s="51"/>
      <c r="BC577" s="51"/>
      <c r="BD577" s="51"/>
      <c r="BE577" s="51"/>
      <c r="BF577" s="51"/>
      <c r="BG577" s="51"/>
      <c r="BH577" s="51"/>
      <c r="BI577" s="51"/>
      <c r="BJ577" s="51"/>
      <c r="BK577" s="51"/>
      <c r="BL577" s="51"/>
      <c r="BM577" s="51"/>
      <c r="BN577" s="51"/>
      <c r="BO577" s="51"/>
      <c r="BP577" s="51"/>
      <c r="BQ577" s="51"/>
      <c r="BR577" s="51"/>
      <c r="BS577" s="414"/>
    </row>
    <row r="578" spans="1:71" s="50" customFormat="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51"/>
      <c r="AU578" s="51"/>
      <c r="AV578" s="51"/>
      <c r="AW578" s="51"/>
      <c r="AX578" s="51"/>
      <c r="AY578" s="51"/>
      <c r="AZ578" s="51"/>
      <c r="BA578" s="51"/>
      <c r="BB578" s="51"/>
      <c r="BC578" s="51"/>
      <c r="BD578" s="51"/>
      <c r="BE578" s="51"/>
      <c r="BF578" s="51"/>
      <c r="BG578" s="51"/>
      <c r="BH578" s="51"/>
      <c r="BI578" s="51"/>
      <c r="BJ578" s="51"/>
      <c r="BK578" s="51"/>
      <c r="BL578" s="51"/>
      <c r="BM578" s="51"/>
      <c r="BN578" s="51"/>
      <c r="BO578" s="51"/>
      <c r="BP578" s="51"/>
      <c r="BQ578" s="51"/>
      <c r="BR578" s="51"/>
      <c r="BS578" s="414"/>
    </row>
    <row r="579" spans="1:71" s="50" customFormat="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51"/>
      <c r="AU579" s="51"/>
      <c r="AV579" s="51"/>
      <c r="AW579" s="51"/>
      <c r="AX579" s="51"/>
      <c r="AY579" s="51"/>
      <c r="AZ579" s="51"/>
      <c r="BA579" s="51"/>
      <c r="BB579" s="51"/>
      <c r="BC579" s="51"/>
      <c r="BD579" s="51"/>
      <c r="BE579" s="51"/>
      <c r="BF579" s="51"/>
      <c r="BG579" s="51"/>
      <c r="BH579" s="51"/>
      <c r="BI579" s="51"/>
      <c r="BJ579" s="51"/>
      <c r="BK579" s="51"/>
      <c r="BL579" s="51"/>
      <c r="BM579" s="51"/>
      <c r="BN579" s="51"/>
      <c r="BO579" s="51"/>
      <c r="BP579" s="51"/>
      <c r="BQ579" s="51"/>
      <c r="BR579" s="51"/>
      <c r="BS579" s="414"/>
    </row>
    <row r="580" spans="1:71" s="50" customFormat="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51"/>
      <c r="AU580" s="51"/>
      <c r="AV580" s="51"/>
      <c r="AW580" s="51"/>
      <c r="AX580" s="51"/>
      <c r="AY580" s="51"/>
      <c r="AZ580" s="51"/>
      <c r="BA580" s="51"/>
      <c r="BB580" s="51"/>
      <c r="BC580" s="51"/>
      <c r="BD580" s="51"/>
      <c r="BE580" s="51"/>
      <c r="BF580" s="51"/>
      <c r="BG580" s="51"/>
      <c r="BH580" s="51"/>
      <c r="BI580" s="51"/>
      <c r="BJ580" s="51"/>
      <c r="BK580" s="51"/>
      <c r="BL580" s="51"/>
      <c r="BM580" s="51"/>
      <c r="BN580" s="51"/>
      <c r="BO580" s="51"/>
      <c r="BP580" s="51"/>
      <c r="BQ580" s="51"/>
      <c r="BR580" s="51"/>
      <c r="BS580" s="414"/>
    </row>
    <row r="581" spans="1:71" s="50" customFormat="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51"/>
      <c r="AU581" s="51"/>
      <c r="AV581" s="51"/>
      <c r="AW581" s="51"/>
      <c r="AX581" s="51"/>
      <c r="AY581" s="51"/>
      <c r="AZ581" s="51"/>
      <c r="BA581" s="51"/>
      <c r="BB581" s="51"/>
      <c r="BC581" s="51"/>
      <c r="BD581" s="51"/>
      <c r="BE581" s="51"/>
      <c r="BF581" s="51"/>
      <c r="BG581" s="51"/>
      <c r="BH581" s="51"/>
      <c r="BI581" s="51"/>
      <c r="BJ581" s="51"/>
      <c r="BK581" s="51"/>
      <c r="BL581" s="51"/>
      <c r="BM581" s="51"/>
      <c r="BN581" s="51"/>
      <c r="BO581" s="51"/>
      <c r="BP581" s="51"/>
      <c r="BQ581" s="51"/>
      <c r="BR581" s="51"/>
      <c r="BS581" s="414"/>
    </row>
    <row r="582" spans="1:71" s="50" customFormat="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51"/>
      <c r="AU582" s="51"/>
      <c r="AV582" s="51"/>
      <c r="AW582" s="51"/>
      <c r="AX582" s="51"/>
      <c r="AY582" s="51"/>
      <c r="AZ582" s="51"/>
      <c r="BA582" s="51"/>
      <c r="BB582" s="51"/>
      <c r="BC582" s="51"/>
      <c r="BD582" s="51"/>
      <c r="BE582" s="51"/>
      <c r="BF582" s="51"/>
      <c r="BG582" s="51"/>
      <c r="BH582" s="51"/>
      <c r="BI582" s="51"/>
      <c r="BJ582" s="51"/>
      <c r="BK582" s="51"/>
      <c r="BL582" s="51"/>
      <c r="BM582" s="51"/>
      <c r="BN582" s="51"/>
      <c r="BO582" s="51"/>
      <c r="BP582" s="51"/>
      <c r="BQ582" s="51"/>
      <c r="BR582" s="51"/>
      <c r="BS582" s="414"/>
    </row>
    <row r="583" spans="1:71" s="50" customFormat="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51"/>
      <c r="AU583" s="51"/>
      <c r="AV583" s="51"/>
      <c r="AW583" s="51"/>
      <c r="AX583" s="51"/>
      <c r="AY583" s="51"/>
      <c r="AZ583" s="51"/>
      <c r="BA583" s="51"/>
      <c r="BB583" s="51"/>
      <c r="BC583" s="51"/>
      <c r="BD583" s="51"/>
      <c r="BE583" s="51"/>
      <c r="BF583" s="51"/>
      <c r="BG583" s="51"/>
      <c r="BH583" s="51"/>
      <c r="BI583" s="51"/>
      <c r="BJ583" s="51"/>
      <c r="BK583" s="51"/>
      <c r="BL583" s="51"/>
      <c r="BM583" s="51"/>
      <c r="BN583" s="51"/>
      <c r="BO583" s="51"/>
      <c r="BP583" s="51"/>
      <c r="BQ583" s="51"/>
      <c r="BR583" s="51"/>
      <c r="BS583" s="414"/>
    </row>
    <row r="584" spans="1:71" s="50" customFormat="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51"/>
      <c r="AU584" s="51"/>
      <c r="AV584" s="51"/>
      <c r="AW584" s="51"/>
      <c r="AX584" s="51"/>
      <c r="AY584" s="51"/>
      <c r="AZ584" s="51"/>
      <c r="BA584" s="51"/>
      <c r="BB584" s="51"/>
      <c r="BC584" s="51"/>
      <c r="BD584" s="51"/>
      <c r="BE584" s="51"/>
      <c r="BF584" s="51"/>
      <c r="BG584" s="51"/>
      <c r="BH584" s="51"/>
      <c r="BI584" s="51"/>
      <c r="BJ584" s="51"/>
      <c r="BK584" s="51"/>
      <c r="BL584" s="51"/>
      <c r="BM584" s="51"/>
      <c r="BN584" s="51"/>
      <c r="BO584" s="51"/>
      <c r="BP584" s="51"/>
      <c r="BQ584" s="51"/>
      <c r="BR584" s="51"/>
      <c r="BS584" s="414"/>
    </row>
    <row r="585" spans="1:71" s="50" customFormat="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51"/>
      <c r="AU585" s="51"/>
      <c r="AV585" s="51"/>
      <c r="AW585" s="51"/>
      <c r="AX585" s="51"/>
      <c r="AY585" s="51"/>
      <c r="AZ585" s="51"/>
      <c r="BA585" s="51"/>
      <c r="BB585" s="51"/>
      <c r="BC585" s="51"/>
      <c r="BD585" s="51"/>
      <c r="BE585" s="51"/>
      <c r="BF585" s="51"/>
      <c r="BG585" s="51"/>
      <c r="BH585" s="51"/>
      <c r="BI585" s="51"/>
      <c r="BJ585" s="51"/>
      <c r="BK585" s="51"/>
      <c r="BL585" s="51"/>
      <c r="BM585" s="51"/>
      <c r="BN585" s="51"/>
      <c r="BO585" s="51"/>
      <c r="BP585" s="51"/>
      <c r="BQ585" s="51"/>
      <c r="BR585" s="51"/>
      <c r="BS585" s="414"/>
    </row>
    <row r="586" spans="1:71" s="50" customFormat="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51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  <c r="BJ586" s="51"/>
      <c r="BK586" s="51"/>
      <c r="BL586" s="51"/>
      <c r="BM586" s="51"/>
      <c r="BN586" s="51"/>
      <c r="BO586" s="51"/>
      <c r="BP586" s="51"/>
      <c r="BQ586" s="51"/>
      <c r="BR586" s="51"/>
      <c r="BS586" s="414"/>
    </row>
    <row r="587" spans="1:71" s="50" customFormat="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51"/>
      <c r="AU587" s="51"/>
      <c r="AV587" s="51"/>
      <c r="AW587" s="51"/>
      <c r="AX587" s="51"/>
      <c r="AY587" s="51"/>
      <c r="AZ587" s="51"/>
      <c r="BA587" s="51"/>
      <c r="BB587" s="51"/>
      <c r="BC587" s="51"/>
      <c r="BD587" s="51"/>
      <c r="BE587" s="51"/>
      <c r="BF587" s="51"/>
      <c r="BG587" s="51"/>
      <c r="BH587" s="51"/>
      <c r="BI587" s="51"/>
      <c r="BJ587" s="51"/>
      <c r="BK587" s="51"/>
      <c r="BL587" s="51"/>
      <c r="BM587" s="51"/>
      <c r="BN587" s="51"/>
      <c r="BO587" s="51"/>
      <c r="BP587" s="51"/>
      <c r="BQ587" s="51"/>
      <c r="BR587" s="51"/>
      <c r="BS587" s="414"/>
    </row>
    <row r="588" spans="1:71" s="50" customFormat="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51"/>
      <c r="AU588" s="51"/>
      <c r="AV588" s="51"/>
      <c r="AW588" s="51"/>
      <c r="AX588" s="51"/>
      <c r="AY588" s="51"/>
      <c r="AZ588" s="51"/>
      <c r="BA588" s="51"/>
      <c r="BB588" s="51"/>
      <c r="BC588" s="51"/>
      <c r="BD588" s="51"/>
      <c r="BE588" s="51"/>
      <c r="BF588" s="51"/>
      <c r="BG588" s="51"/>
      <c r="BH588" s="51"/>
      <c r="BI588" s="51"/>
      <c r="BJ588" s="51"/>
      <c r="BK588" s="51"/>
      <c r="BL588" s="51"/>
      <c r="BM588" s="51"/>
      <c r="BN588" s="51"/>
      <c r="BO588" s="51"/>
      <c r="BP588" s="51"/>
      <c r="BQ588" s="51"/>
      <c r="BR588" s="51"/>
      <c r="BS588" s="414"/>
    </row>
    <row r="589" spans="1:71" s="50" customFormat="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51"/>
      <c r="AU589" s="51"/>
      <c r="AV589" s="51"/>
      <c r="AW589" s="51"/>
      <c r="AX589" s="51"/>
      <c r="AY589" s="51"/>
      <c r="AZ589" s="51"/>
      <c r="BA589" s="51"/>
      <c r="BB589" s="51"/>
      <c r="BC589" s="51"/>
      <c r="BD589" s="51"/>
      <c r="BE589" s="51"/>
      <c r="BF589" s="51"/>
      <c r="BG589" s="51"/>
      <c r="BH589" s="51"/>
      <c r="BI589" s="51"/>
      <c r="BJ589" s="51"/>
      <c r="BK589" s="51"/>
      <c r="BL589" s="51"/>
      <c r="BM589" s="51"/>
      <c r="BN589" s="51"/>
      <c r="BO589" s="51"/>
      <c r="BP589" s="51"/>
      <c r="BQ589" s="51"/>
      <c r="BR589" s="51"/>
      <c r="BS589" s="414"/>
    </row>
    <row r="590" spans="1:71" s="50" customFormat="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51"/>
      <c r="AU590" s="51"/>
      <c r="AV590" s="51"/>
      <c r="AW590" s="51"/>
      <c r="AX590" s="51"/>
      <c r="AY590" s="51"/>
      <c r="AZ590" s="51"/>
      <c r="BA590" s="51"/>
      <c r="BB590" s="51"/>
      <c r="BC590" s="51"/>
      <c r="BD590" s="51"/>
      <c r="BE590" s="51"/>
      <c r="BF590" s="51"/>
      <c r="BG590" s="51"/>
      <c r="BH590" s="51"/>
      <c r="BI590" s="51"/>
      <c r="BJ590" s="51"/>
      <c r="BK590" s="51"/>
      <c r="BL590" s="51"/>
      <c r="BM590" s="51"/>
      <c r="BN590" s="51"/>
      <c r="BO590" s="51"/>
      <c r="BP590" s="51"/>
      <c r="BQ590" s="51"/>
      <c r="BR590" s="51"/>
      <c r="BS590" s="414"/>
    </row>
    <row r="591" spans="1:71" s="50" customFormat="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51"/>
      <c r="AU591" s="51"/>
      <c r="AV591" s="51"/>
      <c r="AW591" s="51"/>
      <c r="AX591" s="51"/>
      <c r="AY591" s="51"/>
      <c r="AZ591" s="51"/>
      <c r="BA591" s="51"/>
      <c r="BB591" s="51"/>
      <c r="BC591" s="51"/>
      <c r="BD591" s="51"/>
      <c r="BE591" s="51"/>
      <c r="BF591" s="51"/>
      <c r="BG591" s="51"/>
      <c r="BH591" s="51"/>
      <c r="BI591" s="51"/>
      <c r="BJ591" s="51"/>
      <c r="BK591" s="51"/>
      <c r="BL591" s="51"/>
      <c r="BM591" s="51"/>
      <c r="BN591" s="51"/>
      <c r="BO591" s="51"/>
      <c r="BP591" s="51"/>
      <c r="BQ591" s="51"/>
      <c r="BR591" s="51"/>
      <c r="BS591" s="414"/>
    </row>
    <row r="592" spans="1:71" s="50" customFormat="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51"/>
      <c r="AU592" s="51"/>
      <c r="AV592" s="51"/>
      <c r="AW592" s="51"/>
      <c r="AX592" s="51"/>
      <c r="AY592" s="51"/>
      <c r="AZ592" s="51"/>
      <c r="BA592" s="51"/>
      <c r="BB592" s="51"/>
      <c r="BC592" s="51"/>
      <c r="BD592" s="51"/>
      <c r="BE592" s="51"/>
      <c r="BF592" s="51"/>
      <c r="BG592" s="51"/>
      <c r="BH592" s="51"/>
      <c r="BI592" s="51"/>
      <c r="BJ592" s="51"/>
      <c r="BK592" s="51"/>
      <c r="BL592" s="51"/>
      <c r="BM592" s="51"/>
      <c r="BN592" s="51"/>
      <c r="BO592" s="51"/>
      <c r="BP592" s="51"/>
      <c r="BQ592" s="51"/>
      <c r="BR592" s="51"/>
      <c r="BS592" s="414"/>
    </row>
    <row r="593" spans="1:71" s="50" customFormat="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51"/>
      <c r="AU593" s="51"/>
      <c r="AV593" s="51"/>
      <c r="AW593" s="51"/>
      <c r="AX593" s="51"/>
      <c r="AY593" s="51"/>
      <c r="AZ593" s="51"/>
      <c r="BA593" s="51"/>
      <c r="BB593" s="51"/>
      <c r="BC593" s="51"/>
      <c r="BD593" s="51"/>
      <c r="BE593" s="51"/>
      <c r="BF593" s="51"/>
      <c r="BG593" s="51"/>
      <c r="BH593" s="51"/>
      <c r="BI593" s="51"/>
      <c r="BJ593" s="51"/>
      <c r="BK593" s="51"/>
      <c r="BL593" s="51"/>
      <c r="BM593" s="51"/>
      <c r="BN593" s="51"/>
      <c r="BO593" s="51"/>
      <c r="BP593" s="51"/>
      <c r="BQ593" s="51"/>
      <c r="BR593" s="51"/>
      <c r="BS593" s="414"/>
    </row>
    <row r="594" spans="1:71" s="50" customFormat="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51"/>
      <c r="AU594" s="51"/>
      <c r="AV594" s="51"/>
      <c r="AW594" s="51"/>
      <c r="AX594" s="51"/>
      <c r="AY594" s="51"/>
      <c r="AZ594" s="51"/>
      <c r="BA594" s="51"/>
      <c r="BB594" s="51"/>
      <c r="BC594" s="51"/>
      <c r="BD594" s="51"/>
      <c r="BE594" s="51"/>
      <c r="BF594" s="51"/>
      <c r="BG594" s="51"/>
      <c r="BH594" s="51"/>
      <c r="BI594" s="51"/>
      <c r="BJ594" s="51"/>
      <c r="BK594" s="51"/>
      <c r="BL594" s="51"/>
      <c r="BM594" s="51"/>
      <c r="BN594" s="51"/>
      <c r="BO594" s="51"/>
      <c r="BP594" s="51"/>
      <c r="BQ594" s="51"/>
      <c r="BR594" s="51"/>
      <c r="BS594" s="414"/>
    </row>
    <row r="595" spans="1:71" s="50" customFormat="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51"/>
      <c r="AU595" s="51"/>
      <c r="AV595" s="51"/>
      <c r="AW595" s="51"/>
      <c r="AX595" s="51"/>
      <c r="AY595" s="51"/>
      <c r="AZ595" s="51"/>
      <c r="BA595" s="51"/>
      <c r="BB595" s="51"/>
      <c r="BC595" s="51"/>
      <c r="BD595" s="51"/>
      <c r="BE595" s="51"/>
      <c r="BF595" s="51"/>
      <c r="BG595" s="51"/>
      <c r="BH595" s="51"/>
      <c r="BI595" s="51"/>
      <c r="BJ595" s="51"/>
      <c r="BK595" s="51"/>
      <c r="BL595" s="51"/>
      <c r="BM595" s="51"/>
      <c r="BN595" s="51"/>
      <c r="BO595" s="51"/>
      <c r="BP595" s="51"/>
      <c r="BQ595" s="51"/>
      <c r="BR595" s="51"/>
      <c r="BS595" s="414"/>
    </row>
    <row r="596" spans="1:71" s="50" customFormat="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51"/>
      <c r="AU596" s="51"/>
      <c r="AV596" s="51"/>
      <c r="AW596" s="51"/>
      <c r="AX596" s="51"/>
      <c r="AY596" s="51"/>
      <c r="AZ596" s="51"/>
      <c r="BA596" s="51"/>
      <c r="BB596" s="51"/>
      <c r="BC596" s="51"/>
      <c r="BD596" s="51"/>
      <c r="BE596" s="51"/>
      <c r="BF596" s="51"/>
      <c r="BG596" s="51"/>
      <c r="BH596" s="51"/>
      <c r="BI596" s="51"/>
      <c r="BJ596" s="51"/>
      <c r="BK596" s="51"/>
      <c r="BL596" s="51"/>
      <c r="BM596" s="51"/>
      <c r="BN596" s="51"/>
      <c r="BO596" s="51"/>
      <c r="BP596" s="51"/>
      <c r="BQ596" s="51"/>
      <c r="BR596" s="51"/>
      <c r="BS596" s="414"/>
    </row>
    <row r="597" spans="1:71" s="50" customFormat="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51"/>
      <c r="AU597" s="51"/>
      <c r="AV597" s="51"/>
      <c r="AW597" s="51"/>
      <c r="AX597" s="51"/>
      <c r="AY597" s="51"/>
      <c r="AZ597" s="51"/>
      <c r="BA597" s="51"/>
      <c r="BB597" s="51"/>
      <c r="BC597" s="51"/>
      <c r="BD597" s="51"/>
      <c r="BE597" s="51"/>
      <c r="BF597" s="51"/>
      <c r="BG597" s="51"/>
      <c r="BH597" s="51"/>
      <c r="BI597" s="51"/>
      <c r="BJ597" s="51"/>
      <c r="BK597" s="51"/>
      <c r="BL597" s="51"/>
      <c r="BM597" s="51"/>
      <c r="BN597" s="51"/>
      <c r="BO597" s="51"/>
      <c r="BP597" s="51"/>
      <c r="BQ597" s="51"/>
      <c r="BR597" s="51"/>
      <c r="BS597" s="414"/>
    </row>
    <row r="598" spans="1:71" s="50" customFormat="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51"/>
      <c r="AU598" s="51"/>
      <c r="AV598" s="51"/>
      <c r="AW598" s="51"/>
      <c r="AX598" s="51"/>
      <c r="AY598" s="51"/>
      <c r="AZ598" s="51"/>
      <c r="BA598" s="51"/>
      <c r="BB598" s="51"/>
      <c r="BC598" s="51"/>
      <c r="BD598" s="51"/>
      <c r="BE598" s="51"/>
      <c r="BF598" s="51"/>
      <c r="BG598" s="51"/>
      <c r="BH598" s="51"/>
      <c r="BI598" s="51"/>
      <c r="BJ598" s="51"/>
      <c r="BK598" s="51"/>
      <c r="BL598" s="51"/>
      <c r="BM598" s="51"/>
      <c r="BN598" s="51"/>
      <c r="BO598" s="51"/>
      <c r="BP598" s="51"/>
      <c r="BQ598" s="51"/>
      <c r="BR598" s="51"/>
      <c r="BS598" s="414"/>
    </row>
    <row r="599" spans="1:71" s="50" customFormat="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51"/>
      <c r="AU599" s="51"/>
      <c r="AV599" s="51"/>
      <c r="AW599" s="51"/>
      <c r="AX599" s="51"/>
      <c r="AY599" s="51"/>
      <c r="AZ599" s="51"/>
      <c r="BA599" s="51"/>
      <c r="BB599" s="51"/>
      <c r="BC599" s="51"/>
      <c r="BD599" s="51"/>
      <c r="BE599" s="51"/>
      <c r="BF599" s="51"/>
      <c r="BG599" s="51"/>
      <c r="BH599" s="51"/>
      <c r="BI599" s="51"/>
      <c r="BJ599" s="51"/>
      <c r="BK599" s="51"/>
      <c r="BL599" s="51"/>
      <c r="BM599" s="51"/>
      <c r="BN599" s="51"/>
      <c r="BO599" s="51"/>
      <c r="BP599" s="51"/>
      <c r="BQ599" s="51"/>
      <c r="BR599" s="51"/>
      <c r="BS599" s="414"/>
    </row>
    <row r="600" spans="1:71" s="50" customFormat="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51"/>
      <c r="AU600" s="51"/>
      <c r="AV600" s="51"/>
      <c r="AW600" s="51"/>
      <c r="AX600" s="51"/>
      <c r="AY600" s="51"/>
      <c r="AZ600" s="51"/>
      <c r="BA600" s="51"/>
      <c r="BB600" s="51"/>
      <c r="BC600" s="51"/>
      <c r="BD600" s="51"/>
      <c r="BE600" s="51"/>
      <c r="BF600" s="51"/>
      <c r="BG600" s="51"/>
      <c r="BH600" s="51"/>
      <c r="BI600" s="51"/>
      <c r="BJ600" s="51"/>
      <c r="BK600" s="51"/>
      <c r="BL600" s="51"/>
      <c r="BM600" s="51"/>
      <c r="BN600" s="51"/>
      <c r="BO600" s="51"/>
      <c r="BP600" s="51"/>
      <c r="BQ600" s="51"/>
      <c r="BR600" s="51"/>
      <c r="BS600" s="414"/>
    </row>
    <row r="601" spans="1:71" s="50" customFormat="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51"/>
      <c r="AU601" s="51"/>
      <c r="AV601" s="51"/>
      <c r="AW601" s="51"/>
      <c r="AX601" s="51"/>
      <c r="AY601" s="51"/>
      <c r="AZ601" s="51"/>
      <c r="BA601" s="51"/>
      <c r="BB601" s="51"/>
      <c r="BC601" s="51"/>
      <c r="BD601" s="51"/>
      <c r="BE601" s="51"/>
      <c r="BF601" s="51"/>
      <c r="BG601" s="51"/>
      <c r="BH601" s="51"/>
      <c r="BI601" s="51"/>
      <c r="BJ601" s="51"/>
      <c r="BK601" s="51"/>
      <c r="BL601" s="51"/>
      <c r="BM601" s="51"/>
      <c r="BN601" s="51"/>
      <c r="BO601" s="51"/>
      <c r="BP601" s="51"/>
      <c r="BQ601" s="51"/>
      <c r="BR601" s="51"/>
      <c r="BS601" s="414"/>
    </row>
    <row r="602" spans="1:71" s="50" customFormat="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51"/>
      <c r="AU602" s="51"/>
      <c r="AV602" s="51"/>
      <c r="AW602" s="51"/>
      <c r="AX602" s="51"/>
      <c r="AY602" s="51"/>
      <c r="AZ602" s="51"/>
      <c r="BA602" s="51"/>
      <c r="BB602" s="51"/>
      <c r="BC602" s="51"/>
      <c r="BD602" s="51"/>
      <c r="BE602" s="51"/>
      <c r="BF602" s="51"/>
      <c r="BG602" s="51"/>
      <c r="BH602" s="51"/>
      <c r="BI602" s="51"/>
      <c r="BJ602" s="51"/>
      <c r="BK602" s="51"/>
      <c r="BL602" s="51"/>
      <c r="BM602" s="51"/>
      <c r="BN602" s="51"/>
      <c r="BO602" s="51"/>
      <c r="BP602" s="51"/>
      <c r="BQ602" s="51"/>
      <c r="BR602" s="51"/>
      <c r="BS602" s="414"/>
    </row>
    <row r="603" spans="1:71" s="50" customFormat="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51"/>
      <c r="AU603" s="51"/>
      <c r="AV603" s="51"/>
      <c r="AW603" s="51"/>
      <c r="AX603" s="51"/>
      <c r="AY603" s="51"/>
      <c r="AZ603" s="51"/>
      <c r="BA603" s="51"/>
      <c r="BB603" s="51"/>
      <c r="BC603" s="51"/>
      <c r="BD603" s="51"/>
      <c r="BE603" s="51"/>
      <c r="BF603" s="51"/>
      <c r="BG603" s="51"/>
      <c r="BH603" s="51"/>
      <c r="BI603" s="51"/>
      <c r="BJ603" s="51"/>
      <c r="BK603" s="51"/>
      <c r="BL603" s="51"/>
      <c r="BM603" s="51"/>
      <c r="BN603" s="51"/>
      <c r="BO603" s="51"/>
      <c r="BP603" s="51"/>
      <c r="BQ603" s="51"/>
      <c r="BR603" s="51"/>
      <c r="BS603" s="414"/>
    </row>
    <row r="604" spans="1:71" s="50" customFormat="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51"/>
      <c r="AU604" s="51"/>
      <c r="AV604" s="51"/>
      <c r="AW604" s="51"/>
      <c r="AX604" s="51"/>
      <c r="AY604" s="51"/>
      <c r="AZ604" s="51"/>
      <c r="BA604" s="51"/>
      <c r="BB604" s="51"/>
      <c r="BC604" s="51"/>
      <c r="BD604" s="51"/>
      <c r="BE604" s="51"/>
      <c r="BF604" s="51"/>
      <c r="BG604" s="51"/>
      <c r="BH604" s="51"/>
      <c r="BI604" s="51"/>
      <c r="BJ604" s="51"/>
      <c r="BK604" s="51"/>
      <c r="BL604" s="51"/>
      <c r="BM604" s="51"/>
      <c r="BN604" s="51"/>
      <c r="BO604" s="51"/>
      <c r="BP604" s="51"/>
      <c r="BQ604" s="51"/>
      <c r="BR604" s="51"/>
      <c r="BS604" s="414"/>
    </row>
    <row r="605" spans="1:71" s="50" customFormat="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51"/>
      <c r="AU605" s="51"/>
      <c r="AV605" s="51"/>
      <c r="AW605" s="51"/>
      <c r="AX605" s="51"/>
      <c r="AY605" s="51"/>
      <c r="AZ605" s="51"/>
      <c r="BA605" s="51"/>
      <c r="BB605" s="51"/>
      <c r="BC605" s="51"/>
      <c r="BD605" s="51"/>
      <c r="BE605" s="51"/>
      <c r="BF605" s="51"/>
      <c r="BG605" s="51"/>
      <c r="BH605" s="51"/>
      <c r="BI605" s="51"/>
      <c r="BJ605" s="51"/>
      <c r="BK605" s="51"/>
      <c r="BL605" s="51"/>
      <c r="BM605" s="51"/>
      <c r="BN605" s="51"/>
      <c r="BO605" s="51"/>
      <c r="BP605" s="51"/>
      <c r="BQ605" s="51"/>
      <c r="BR605" s="51"/>
      <c r="BS605" s="414"/>
    </row>
    <row r="606" spans="1:71" s="50" customFormat="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  <c r="AW606" s="51"/>
      <c r="AX606" s="51"/>
      <c r="AY606" s="51"/>
      <c r="AZ606" s="51"/>
      <c r="BA606" s="51"/>
      <c r="BB606" s="51"/>
      <c r="BC606" s="51"/>
      <c r="BD606" s="51"/>
      <c r="BE606" s="51"/>
      <c r="BF606" s="51"/>
      <c r="BG606" s="51"/>
      <c r="BH606" s="51"/>
      <c r="BI606" s="51"/>
      <c r="BJ606" s="51"/>
      <c r="BK606" s="51"/>
      <c r="BL606" s="51"/>
      <c r="BM606" s="51"/>
      <c r="BN606" s="51"/>
      <c r="BO606" s="51"/>
      <c r="BP606" s="51"/>
      <c r="BQ606" s="51"/>
      <c r="BR606" s="51"/>
      <c r="BS606" s="414"/>
    </row>
    <row r="607" spans="1:71" s="50" customFormat="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51"/>
      <c r="AU607" s="51"/>
      <c r="AV607" s="51"/>
      <c r="AW607" s="51"/>
      <c r="AX607" s="51"/>
      <c r="AY607" s="51"/>
      <c r="AZ607" s="51"/>
      <c r="BA607" s="51"/>
      <c r="BB607" s="51"/>
      <c r="BC607" s="51"/>
      <c r="BD607" s="51"/>
      <c r="BE607" s="51"/>
      <c r="BF607" s="51"/>
      <c r="BG607" s="51"/>
      <c r="BH607" s="51"/>
      <c r="BI607" s="51"/>
      <c r="BJ607" s="51"/>
      <c r="BK607" s="51"/>
      <c r="BL607" s="51"/>
      <c r="BM607" s="51"/>
      <c r="BN607" s="51"/>
      <c r="BO607" s="51"/>
      <c r="BP607" s="51"/>
      <c r="BQ607" s="51"/>
      <c r="BR607" s="51"/>
      <c r="BS607" s="414"/>
    </row>
    <row r="608" spans="1:71" s="50" customFormat="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51"/>
      <c r="AU608" s="51"/>
      <c r="AV608" s="51"/>
      <c r="AW608" s="51"/>
      <c r="AX608" s="51"/>
      <c r="AY608" s="51"/>
      <c r="AZ608" s="51"/>
      <c r="BA608" s="51"/>
      <c r="BB608" s="51"/>
      <c r="BC608" s="51"/>
      <c r="BD608" s="51"/>
      <c r="BE608" s="51"/>
      <c r="BF608" s="51"/>
      <c r="BG608" s="51"/>
      <c r="BH608" s="51"/>
      <c r="BI608" s="51"/>
      <c r="BJ608" s="51"/>
      <c r="BK608" s="51"/>
      <c r="BL608" s="51"/>
      <c r="BM608" s="51"/>
      <c r="BN608" s="51"/>
      <c r="BO608" s="51"/>
      <c r="BP608" s="51"/>
      <c r="BQ608" s="51"/>
      <c r="BR608" s="51"/>
      <c r="BS608" s="414"/>
    </row>
    <row r="609" spans="1:71" s="50" customFormat="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51"/>
      <c r="AU609" s="51"/>
      <c r="AV609" s="51"/>
      <c r="AW609" s="51"/>
      <c r="AX609" s="51"/>
      <c r="AY609" s="51"/>
      <c r="AZ609" s="51"/>
      <c r="BA609" s="51"/>
      <c r="BB609" s="51"/>
      <c r="BC609" s="51"/>
      <c r="BD609" s="51"/>
      <c r="BE609" s="51"/>
      <c r="BF609" s="51"/>
      <c r="BG609" s="51"/>
      <c r="BH609" s="51"/>
      <c r="BI609" s="51"/>
      <c r="BJ609" s="51"/>
      <c r="BK609" s="51"/>
      <c r="BL609" s="51"/>
      <c r="BM609" s="51"/>
      <c r="BN609" s="51"/>
      <c r="BO609" s="51"/>
      <c r="BP609" s="51"/>
      <c r="BQ609" s="51"/>
      <c r="BR609" s="51"/>
      <c r="BS609" s="414"/>
    </row>
    <row r="610" spans="1:71" s="50" customFormat="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51"/>
      <c r="AU610" s="51"/>
      <c r="AV610" s="51"/>
      <c r="AW610" s="51"/>
      <c r="AX610" s="51"/>
      <c r="AY610" s="51"/>
      <c r="AZ610" s="51"/>
      <c r="BA610" s="51"/>
      <c r="BB610" s="51"/>
      <c r="BC610" s="51"/>
      <c r="BD610" s="51"/>
      <c r="BE610" s="51"/>
      <c r="BF610" s="51"/>
      <c r="BG610" s="51"/>
      <c r="BH610" s="51"/>
      <c r="BI610" s="51"/>
      <c r="BJ610" s="51"/>
      <c r="BK610" s="51"/>
      <c r="BL610" s="51"/>
      <c r="BM610" s="51"/>
      <c r="BN610" s="51"/>
      <c r="BO610" s="51"/>
      <c r="BP610" s="51"/>
      <c r="BQ610" s="51"/>
      <c r="BR610" s="51"/>
      <c r="BS610" s="414"/>
    </row>
    <row r="611" spans="1:71" s="50" customFormat="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51"/>
      <c r="AU611" s="51"/>
      <c r="AV611" s="51"/>
      <c r="AW611" s="51"/>
      <c r="AX611" s="51"/>
      <c r="AY611" s="51"/>
      <c r="AZ611" s="51"/>
      <c r="BA611" s="51"/>
      <c r="BB611" s="51"/>
      <c r="BC611" s="51"/>
      <c r="BD611" s="51"/>
      <c r="BE611" s="51"/>
      <c r="BF611" s="51"/>
      <c r="BG611" s="51"/>
      <c r="BH611" s="51"/>
      <c r="BI611" s="51"/>
      <c r="BJ611" s="51"/>
      <c r="BK611" s="51"/>
      <c r="BL611" s="51"/>
      <c r="BM611" s="51"/>
      <c r="BN611" s="51"/>
      <c r="BO611" s="51"/>
      <c r="BP611" s="51"/>
      <c r="BQ611" s="51"/>
      <c r="BR611" s="51"/>
      <c r="BS611" s="414"/>
    </row>
    <row r="612" spans="1:71" s="50" customFormat="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51"/>
      <c r="AU612" s="51"/>
      <c r="AV612" s="51"/>
      <c r="AW612" s="51"/>
      <c r="AX612" s="51"/>
      <c r="AY612" s="51"/>
      <c r="AZ612" s="51"/>
      <c r="BA612" s="51"/>
      <c r="BB612" s="51"/>
      <c r="BC612" s="51"/>
      <c r="BD612" s="51"/>
      <c r="BE612" s="51"/>
      <c r="BF612" s="51"/>
      <c r="BG612" s="51"/>
      <c r="BH612" s="51"/>
      <c r="BI612" s="51"/>
      <c r="BJ612" s="51"/>
      <c r="BK612" s="51"/>
      <c r="BL612" s="51"/>
      <c r="BM612" s="51"/>
      <c r="BN612" s="51"/>
      <c r="BO612" s="51"/>
      <c r="BP612" s="51"/>
      <c r="BQ612" s="51"/>
      <c r="BR612" s="51"/>
      <c r="BS612" s="414"/>
    </row>
    <row r="613" spans="1:71" s="50" customFormat="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51"/>
      <c r="AU613" s="51"/>
      <c r="AV613" s="51"/>
      <c r="AW613" s="51"/>
      <c r="AX613" s="51"/>
      <c r="AY613" s="51"/>
      <c r="AZ613" s="51"/>
      <c r="BA613" s="51"/>
      <c r="BB613" s="51"/>
      <c r="BC613" s="51"/>
      <c r="BD613" s="51"/>
      <c r="BE613" s="51"/>
      <c r="BF613" s="51"/>
      <c r="BG613" s="51"/>
      <c r="BH613" s="51"/>
      <c r="BI613" s="51"/>
      <c r="BJ613" s="51"/>
      <c r="BK613" s="51"/>
      <c r="BL613" s="51"/>
      <c r="BM613" s="51"/>
      <c r="BN613" s="51"/>
      <c r="BO613" s="51"/>
      <c r="BP613" s="51"/>
      <c r="BQ613" s="51"/>
      <c r="BR613" s="51"/>
      <c r="BS613" s="414"/>
    </row>
    <row r="614" spans="1:71" s="50" customFormat="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51"/>
      <c r="AU614" s="51"/>
      <c r="AV614" s="51"/>
      <c r="AW614" s="51"/>
      <c r="AX614" s="51"/>
      <c r="AY614" s="51"/>
      <c r="AZ614" s="51"/>
      <c r="BA614" s="51"/>
      <c r="BB614" s="51"/>
      <c r="BC614" s="51"/>
      <c r="BD614" s="51"/>
      <c r="BE614" s="51"/>
      <c r="BF614" s="51"/>
      <c r="BG614" s="51"/>
      <c r="BH614" s="51"/>
      <c r="BI614" s="51"/>
      <c r="BJ614" s="51"/>
      <c r="BK614" s="51"/>
      <c r="BL614" s="51"/>
      <c r="BM614" s="51"/>
      <c r="BN614" s="51"/>
      <c r="BO614" s="51"/>
      <c r="BP614" s="51"/>
      <c r="BQ614" s="51"/>
      <c r="BR614" s="51"/>
      <c r="BS614" s="414"/>
    </row>
    <row r="615" spans="1:71" s="50" customFormat="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51"/>
      <c r="AU615" s="51"/>
      <c r="AV615" s="51"/>
      <c r="AW615" s="51"/>
      <c r="AX615" s="51"/>
      <c r="AY615" s="51"/>
      <c r="AZ615" s="51"/>
      <c r="BA615" s="51"/>
      <c r="BB615" s="51"/>
      <c r="BC615" s="51"/>
      <c r="BD615" s="51"/>
      <c r="BE615" s="51"/>
      <c r="BF615" s="51"/>
      <c r="BG615" s="51"/>
      <c r="BH615" s="51"/>
      <c r="BI615" s="51"/>
      <c r="BJ615" s="51"/>
      <c r="BK615" s="51"/>
      <c r="BL615" s="51"/>
      <c r="BM615" s="51"/>
      <c r="BN615" s="51"/>
      <c r="BO615" s="51"/>
      <c r="BP615" s="51"/>
      <c r="BQ615" s="51"/>
      <c r="BR615" s="51"/>
      <c r="BS615" s="414"/>
    </row>
    <row r="616" spans="1:71" s="50" customFormat="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51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51"/>
      <c r="BL616" s="51"/>
      <c r="BM616" s="51"/>
      <c r="BN616" s="51"/>
      <c r="BO616" s="51"/>
      <c r="BP616" s="51"/>
      <c r="BQ616" s="51"/>
      <c r="BR616" s="51"/>
      <c r="BS616" s="414"/>
    </row>
    <row r="617" spans="1:71" s="50" customFormat="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51"/>
      <c r="AU617" s="51"/>
      <c r="AV617" s="51"/>
      <c r="AW617" s="51"/>
      <c r="AX617" s="51"/>
      <c r="AY617" s="51"/>
      <c r="AZ617" s="51"/>
      <c r="BA617" s="51"/>
      <c r="BB617" s="51"/>
      <c r="BC617" s="51"/>
      <c r="BD617" s="51"/>
      <c r="BE617" s="51"/>
      <c r="BF617" s="51"/>
      <c r="BG617" s="51"/>
      <c r="BH617" s="51"/>
      <c r="BI617" s="51"/>
      <c r="BJ617" s="51"/>
      <c r="BK617" s="51"/>
      <c r="BL617" s="51"/>
      <c r="BM617" s="51"/>
      <c r="BN617" s="51"/>
      <c r="BO617" s="51"/>
      <c r="BP617" s="51"/>
      <c r="BQ617" s="51"/>
      <c r="BR617" s="51"/>
      <c r="BS617" s="414"/>
    </row>
    <row r="618" spans="1:71" s="50" customFormat="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51"/>
      <c r="AU618" s="51"/>
      <c r="AV618" s="51"/>
      <c r="AW618" s="51"/>
      <c r="AX618" s="51"/>
      <c r="AY618" s="51"/>
      <c r="AZ618" s="51"/>
      <c r="BA618" s="51"/>
      <c r="BB618" s="51"/>
      <c r="BC618" s="51"/>
      <c r="BD618" s="51"/>
      <c r="BE618" s="51"/>
      <c r="BF618" s="51"/>
      <c r="BG618" s="51"/>
      <c r="BH618" s="51"/>
      <c r="BI618" s="51"/>
      <c r="BJ618" s="51"/>
      <c r="BK618" s="51"/>
      <c r="BL618" s="51"/>
      <c r="BM618" s="51"/>
      <c r="BN618" s="51"/>
      <c r="BO618" s="51"/>
      <c r="BP618" s="51"/>
      <c r="BQ618" s="51"/>
      <c r="BR618" s="51"/>
      <c r="BS618" s="414"/>
    </row>
    <row r="619" spans="1:71" s="50" customFormat="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51"/>
      <c r="AU619" s="51"/>
      <c r="AV619" s="51"/>
      <c r="AW619" s="51"/>
      <c r="AX619" s="51"/>
      <c r="AY619" s="51"/>
      <c r="AZ619" s="51"/>
      <c r="BA619" s="51"/>
      <c r="BB619" s="51"/>
      <c r="BC619" s="51"/>
      <c r="BD619" s="51"/>
      <c r="BE619" s="51"/>
      <c r="BF619" s="51"/>
      <c r="BG619" s="51"/>
      <c r="BH619" s="51"/>
      <c r="BI619" s="51"/>
      <c r="BJ619" s="51"/>
      <c r="BK619" s="51"/>
      <c r="BL619" s="51"/>
      <c r="BM619" s="51"/>
      <c r="BN619" s="51"/>
      <c r="BO619" s="51"/>
      <c r="BP619" s="51"/>
      <c r="BQ619" s="51"/>
      <c r="BR619" s="51"/>
      <c r="BS619" s="414"/>
    </row>
    <row r="620" spans="1:71" s="50" customFormat="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51"/>
      <c r="AU620" s="51"/>
      <c r="AV620" s="51"/>
      <c r="AW620" s="51"/>
      <c r="AX620" s="51"/>
      <c r="AY620" s="51"/>
      <c r="AZ620" s="51"/>
      <c r="BA620" s="51"/>
      <c r="BB620" s="51"/>
      <c r="BC620" s="51"/>
      <c r="BD620" s="51"/>
      <c r="BE620" s="51"/>
      <c r="BF620" s="51"/>
      <c r="BG620" s="51"/>
      <c r="BH620" s="51"/>
      <c r="BI620" s="51"/>
      <c r="BJ620" s="51"/>
      <c r="BK620" s="51"/>
      <c r="BL620" s="51"/>
      <c r="BM620" s="51"/>
      <c r="BN620" s="51"/>
      <c r="BO620" s="51"/>
      <c r="BP620" s="51"/>
      <c r="BQ620" s="51"/>
      <c r="BR620" s="51"/>
      <c r="BS620" s="414"/>
    </row>
    <row r="621" spans="1:71" s="50" customFormat="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51"/>
      <c r="AV621" s="51"/>
      <c r="AW621" s="51"/>
      <c r="AX621" s="51"/>
      <c r="AY621" s="51"/>
      <c r="AZ621" s="51"/>
      <c r="BA621" s="51"/>
      <c r="BB621" s="51"/>
      <c r="BC621" s="51"/>
      <c r="BD621" s="51"/>
      <c r="BE621" s="51"/>
      <c r="BF621" s="51"/>
      <c r="BG621" s="51"/>
      <c r="BH621" s="51"/>
      <c r="BI621" s="51"/>
      <c r="BJ621" s="51"/>
      <c r="BK621" s="51"/>
      <c r="BL621" s="51"/>
      <c r="BM621" s="51"/>
      <c r="BN621" s="51"/>
      <c r="BO621" s="51"/>
      <c r="BP621" s="51"/>
      <c r="BQ621" s="51"/>
      <c r="BR621" s="51"/>
      <c r="BS621" s="414"/>
    </row>
    <row r="622" spans="1:71" s="50" customFormat="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51"/>
      <c r="AU622" s="51"/>
      <c r="AV622" s="51"/>
      <c r="AW622" s="51"/>
      <c r="AX622" s="51"/>
      <c r="AY622" s="51"/>
      <c r="AZ622" s="51"/>
      <c r="BA622" s="51"/>
      <c r="BB622" s="51"/>
      <c r="BC622" s="51"/>
      <c r="BD622" s="51"/>
      <c r="BE622" s="51"/>
      <c r="BF622" s="51"/>
      <c r="BG622" s="51"/>
      <c r="BH622" s="51"/>
      <c r="BI622" s="51"/>
      <c r="BJ622" s="51"/>
      <c r="BK622" s="51"/>
      <c r="BL622" s="51"/>
      <c r="BM622" s="51"/>
      <c r="BN622" s="51"/>
      <c r="BO622" s="51"/>
      <c r="BP622" s="51"/>
      <c r="BQ622" s="51"/>
      <c r="BR622" s="51"/>
      <c r="BS622" s="414"/>
    </row>
    <row r="623" spans="1:71" s="50" customFormat="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51"/>
      <c r="AU623" s="51"/>
      <c r="AV623" s="51"/>
      <c r="AW623" s="51"/>
      <c r="AX623" s="51"/>
      <c r="AY623" s="51"/>
      <c r="AZ623" s="51"/>
      <c r="BA623" s="51"/>
      <c r="BB623" s="51"/>
      <c r="BC623" s="51"/>
      <c r="BD623" s="51"/>
      <c r="BE623" s="51"/>
      <c r="BF623" s="51"/>
      <c r="BG623" s="51"/>
      <c r="BH623" s="51"/>
      <c r="BI623" s="51"/>
      <c r="BJ623" s="51"/>
      <c r="BK623" s="51"/>
      <c r="BL623" s="51"/>
      <c r="BM623" s="51"/>
      <c r="BN623" s="51"/>
      <c r="BO623" s="51"/>
      <c r="BP623" s="51"/>
      <c r="BQ623" s="51"/>
      <c r="BR623" s="51"/>
      <c r="BS623" s="414"/>
    </row>
    <row r="624" spans="1:71" s="50" customFormat="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51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  <c r="BJ624" s="51"/>
      <c r="BK624" s="51"/>
      <c r="BL624" s="51"/>
      <c r="BM624" s="51"/>
      <c r="BN624" s="51"/>
      <c r="BO624" s="51"/>
      <c r="BP624" s="51"/>
      <c r="BQ624" s="51"/>
      <c r="BR624" s="51"/>
      <c r="BS624" s="414"/>
    </row>
    <row r="625" spans="1:71" s="50" customFormat="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51"/>
      <c r="AU625" s="51"/>
      <c r="AV625" s="51"/>
      <c r="AW625" s="51"/>
      <c r="AX625" s="51"/>
      <c r="AY625" s="51"/>
      <c r="AZ625" s="51"/>
      <c r="BA625" s="51"/>
      <c r="BB625" s="51"/>
      <c r="BC625" s="51"/>
      <c r="BD625" s="51"/>
      <c r="BE625" s="51"/>
      <c r="BF625" s="51"/>
      <c r="BG625" s="51"/>
      <c r="BH625" s="51"/>
      <c r="BI625" s="51"/>
      <c r="BJ625" s="51"/>
      <c r="BK625" s="51"/>
      <c r="BL625" s="51"/>
      <c r="BM625" s="51"/>
      <c r="BN625" s="51"/>
      <c r="BO625" s="51"/>
      <c r="BP625" s="51"/>
      <c r="BQ625" s="51"/>
      <c r="BR625" s="51"/>
      <c r="BS625" s="414"/>
    </row>
    <row r="626" spans="1:71" s="50" customFormat="1" x14ac:dyDescent="0.2">
      <c r="A626" s="421"/>
      <c r="B626" s="421"/>
      <c r="C626" s="421"/>
      <c r="D626" s="421"/>
      <c r="E626" s="421"/>
      <c r="F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  <c r="R626" s="421"/>
      <c r="S626" s="421"/>
      <c r="T626" s="421"/>
      <c r="U626" s="421"/>
      <c r="V626" s="421"/>
      <c r="W626" s="421"/>
      <c r="X626" s="421"/>
      <c r="Y626" s="421"/>
      <c r="Z626" s="421"/>
      <c r="AA626" s="421"/>
      <c r="AB626" s="421"/>
      <c r="AC626" s="421"/>
      <c r="AD626" s="421"/>
      <c r="AE626" s="421"/>
      <c r="AF626" s="421"/>
      <c r="AG626" s="421"/>
      <c r="AH626" s="421"/>
      <c r="AI626" s="421"/>
      <c r="AJ626" s="421"/>
      <c r="AK626" s="421"/>
      <c r="AL626" s="421"/>
      <c r="AM626" s="421"/>
      <c r="AN626" s="421"/>
      <c r="AO626" s="421"/>
      <c r="AP626" s="421"/>
      <c r="AQ626" s="421"/>
      <c r="AR626" s="421"/>
      <c r="AS626" s="421"/>
      <c r="AT626" s="421"/>
      <c r="AU626" s="421"/>
      <c r="AV626" s="421"/>
      <c r="AW626" s="421"/>
      <c r="AX626" s="421"/>
      <c r="AY626" s="421"/>
      <c r="AZ626" s="421"/>
      <c r="BA626" s="421"/>
      <c r="BB626" s="421"/>
      <c r="BC626" s="421"/>
      <c r="BD626" s="421"/>
      <c r="BE626" s="421"/>
      <c r="BF626" s="421"/>
      <c r="BG626" s="421"/>
      <c r="BH626" s="421"/>
      <c r="BI626" s="421"/>
      <c r="BJ626" s="421"/>
      <c r="BK626" s="421"/>
      <c r="BL626" s="421"/>
      <c r="BM626" s="421"/>
      <c r="BN626" s="421"/>
      <c r="BO626" s="421"/>
      <c r="BP626" s="421"/>
      <c r="BQ626" s="421"/>
      <c r="BR626" s="421"/>
      <c r="BS626" s="422"/>
    </row>
  </sheetData>
  <sheetProtection sheet="1" objects="1" scenarios="1"/>
  <mergeCells count="87">
    <mergeCell ref="D295:E295"/>
    <mergeCell ref="F265:H265"/>
    <mergeCell ref="D67:E67"/>
    <mergeCell ref="D180:E180"/>
    <mergeCell ref="D265:E265"/>
    <mergeCell ref="F295:G295"/>
    <mergeCell ref="F180:H180"/>
    <mergeCell ref="F277:G277"/>
    <mergeCell ref="F286:G286"/>
    <mergeCell ref="F268:G268"/>
    <mergeCell ref="F183:G183"/>
    <mergeCell ref="D268:E268"/>
    <mergeCell ref="D277:E277"/>
    <mergeCell ref="F169:G169"/>
    <mergeCell ref="F67:H67"/>
    <mergeCell ref="F103:G103"/>
    <mergeCell ref="D23:E23"/>
    <mergeCell ref="D169:E169"/>
    <mergeCell ref="D103:E103"/>
    <mergeCell ref="F23:G23"/>
    <mergeCell ref="F56:G56"/>
    <mergeCell ref="F136:G136"/>
    <mergeCell ref="D56:E56"/>
    <mergeCell ref="D70:E70"/>
    <mergeCell ref="D136:E136"/>
    <mergeCell ref="B28:D28"/>
    <mergeCell ref="B59:D59"/>
    <mergeCell ref="B78:D78"/>
    <mergeCell ref="B108:D108"/>
    <mergeCell ref="B141:D141"/>
    <mergeCell ref="D19:E19"/>
    <mergeCell ref="D380:E380"/>
    <mergeCell ref="D332:Q332"/>
    <mergeCell ref="D338:Q338"/>
    <mergeCell ref="D342:E342"/>
    <mergeCell ref="D344:E344"/>
    <mergeCell ref="D347:E347"/>
    <mergeCell ref="D378:E378"/>
    <mergeCell ref="D351:E351"/>
    <mergeCell ref="D361:E361"/>
    <mergeCell ref="F342:H342"/>
    <mergeCell ref="D340:Q340"/>
    <mergeCell ref="D373:E373"/>
    <mergeCell ref="F344:G344"/>
    <mergeCell ref="F347:G347"/>
    <mergeCell ref="F351:G351"/>
    <mergeCell ref="D6:E6"/>
    <mergeCell ref="H6:I6"/>
    <mergeCell ref="F14:G14"/>
    <mergeCell ref="O16:P16"/>
    <mergeCell ref="F16:G16"/>
    <mergeCell ref="K6:L6"/>
    <mergeCell ref="N6:O6"/>
    <mergeCell ref="P6:Q6"/>
    <mergeCell ref="D12:E12"/>
    <mergeCell ref="D14:E14"/>
    <mergeCell ref="D10:E10"/>
    <mergeCell ref="I3:M4"/>
    <mergeCell ref="N3:O4"/>
    <mergeCell ref="N381:O381"/>
    <mergeCell ref="F361:H361"/>
    <mergeCell ref="F373:H373"/>
    <mergeCell ref="F378:H378"/>
    <mergeCell ref="F380:H380"/>
    <mergeCell ref="F3:G4"/>
    <mergeCell ref="D329:Q329"/>
    <mergeCell ref="F70:G70"/>
    <mergeCell ref="F8:P8"/>
    <mergeCell ref="D9:Q9"/>
    <mergeCell ref="F10:H10"/>
    <mergeCell ref="F12:G12"/>
    <mergeCell ref="D16:E16"/>
    <mergeCell ref="F19:H19"/>
    <mergeCell ref="B173:D173"/>
    <mergeCell ref="B188:D188"/>
    <mergeCell ref="B203:D203"/>
    <mergeCell ref="B210:D210"/>
    <mergeCell ref="B217:D217"/>
    <mergeCell ref="B272:D272"/>
    <mergeCell ref="B281:D281"/>
    <mergeCell ref="B290:D290"/>
    <mergeCell ref="D286:E286"/>
    <mergeCell ref="B224:D224"/>
    <mergeCell ref="B231:D231"/>
    <mergeCell ref="B238:D238"/>
    <mergeCell ref="B251:D251"/>
    <mergeCell ref="B258:D258"/>
  </mergeCells>
  <phoneticPr fontId="2" type="noConversion"/>
  <hyperlinks>
    <hyperlink ref="O16" location="'P3'!A374" display="información"/>
    <hyperlink ref="O16:P16" location="MargenBRUT" tooltip="Información útil" display="¿Qué es &quot;Margen Bruto&quot;?"/>
  </hyperlinks>
  <printOptions horizontalCentered="1" verticalCentered="1"/>
  <pageMargins left="0" right="0" top="0" bottom="0" header="0" footer="0"/>
  <pageSetup paperSize="9" scale="57" fitToWidth="2" fitToHeight="2" orientation="landscape" horizontalDpi="4294967292" r:id="rId1"/>
  <headerFooter alignWithMargins="0"/>
  <rowBreaks count="1" manualBreakCount="1">
    <brk id="178" min="3" max="19" man="1"/>
  </rowBreaks>
  <ignoredErrors>
    <ignoredError sqref="G193:G256 I249:S249 I252:S256" formula="1"/>
    <ignoredError sqref="H268:S268" unlocked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 enableFormatConditionsCalculation="0">
    <tabColor theme="6" tint="-0.499984740745262"/>
    <pageSetUpPr fitToPage="1"/>
  </sheetPr>
  <dimension ref="A1:DF517"/>
  <sheetViews>
    <sheetView showGridLines="0" showRowColHeaders="0" showZeros="0" showOutlineSymbols="0" zoomScaleNormal="100" workbookViewId="0">
      <pane xSplit="7" ySplit="7" topLeftCell="H8" activePane="bottomRight" state="frozen"/>
      <selection activeCell="Q240" sqref="Q240"/>
      <selection pane="topRight" activeCell="Q240" sqref="Q240"/>
      <selection pane="bottomLeft" activeCell="Q240" sqref="Q240"/>
      <selection pane="bottomRight" activeCell="A8" sqref="A8:A240"/>
    </sheetView>
  </sheetViews>
  <sheetFormatPr baseColWidth="10" defaultRowHeight="12.75" x14ac:dyDescent="0.2"/>
  <cols>
    <col min="1" max="1" width="11.42578125" hidden="1" customWidth="1"/>
    <col min="2" max="2" width="0.7109375" style="50" customWidth="1"/>
    <col min="3" max="3" width="1.5703125" style="50" customWidth="1"/>
    <col min="4" max="4" width="3" customWidth="1"/>
    <col min="7" max="7" width="4.28515625" customWidth="1"/>
    <col min="8" max="8" width="8.42578125" customWidth="1"/>
    <col min="9" max="9" width="6" customWidth="1"/>
    <col min="10" max="21" width="7.7109375" customWidth="1"/>
    <col min="22" max="22" width="1.7109375" customWidth="1"/>
    <col min="23" max="23" width="0.85546875" style="50" customWidth="1"/>
    <col min="24" max="43" width="3.7109375" style="50" customWidth="1"/>
    <col min="44" max="44" width="11.42578125" style="50"/>
    <col min="45" max="45" width="11.42578125" style="50" hidden="1" customWidth="1"/>
    <col min="46" max="46" width="28.5703125" style="50" hidden="1" customWidth="1"/>
    <col min="47" max="59" width="11.42578125" style="50" hidden="1" customWidth="1"/>
    <col min="60" max="60" width="11.42578125" style="50" customWidth="1"/>
    <col min="61" max="110" width="11.42578125" style="50"/>
  </cols>
  <sheetData>
    <row r="1" spans="1:110" s="50" customFormat="1" ht="3.75" customHeight="1" x14ac:dyDescent="0.2">
      <c r="A1" s="51"/>
      <c r="B1" s="51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654"/>
      <c r="AM1" s="654"/>
      <c r="AN1" s="654"/>
      <c r="AO1" s="654"/>
      <c r="AP1" s="654"/>
      <c r="AQ1" s="654"/>
      <c r="AR1" s="654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286"/>
    </row>
    <row r="2" spans="1:110" s="50" customFormat="1" ht="3.75" customHeight="1" thickBot="1" x14ac:dyDescent="0.25">
      <c r="A2" s="51"/>
      <c r="B2" s="51"/>
      <c r="C2" s="120"/>
      <c r="D2" s="655"/>
      <c r="E2" s="655"/>
      <c r="F2" s="51"/>
      <c r="G2" s="656"/>
      <c r="H2" s="51"/>
      <c r="I2" s="657"/>
      <c r="J2" s="657"/>
      <c r="K2" s="657"/>
      <c r="L2" s="657"/>
      <c r="M2" s="51"/>
      <c r="N2" s="657"/>
      <c r="O2" s="658"/>
      <c r="P2" s="51"/>
      <c r="Q2" s="659"/>
      <c r="R2" s="659"/>
      <c r="S2" s="120"/>
      <c r="T2" s="120"/>
      <c r="U2" s="120"/>
      <c r="V2" s="120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286"/>
    </row>
    <row r="3" spans="1:110" ht="24.75" customHeight="1" thickBot="1" x14ac:dyDescent="0.3">
      <c r="A3" s="103"/>
      <c r="B3" s="51"/>
      <c r="C3" s="120"/>
      <c r="D3" s="548"/>
      <c r="E3" s="970" t="str">
        <f>INI!$H$15</f>
        <v>Mi Empresa &amp; Co</v>
      </c>
      <c r="F3" s="970"/>
      <c r="G3" s="970"/>
      <c r="H3" s="996" t="s">
        <v>370</v>
      </c>
      <c r="I3" s="996"/>
      <c r="J3" s="996"/>
      <c r="K3" s="996"/>
      <c r="L3" s="996"/>
      <c r="M3" s="996"/>
      <c r="N3" s="996"/>
      <c r="O3" s="996"/>
      <c r="P3" s="969">
        <f ca="1">SB!$C$73</f>
        <v>2014</v>
      </c>
      <c r="Q3" s="969"/>
      <c r="R3" s="969"/>
      <c r="S3" s="549"/>
      <c r="T3" s="549"/>
      <c r="U3" s="550"/>
      <c r="V3" s="189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286"/>
    </row>
    <row r="4" spans="1:110" ht="2.1" customHeight="1" x14ac:dyDescent="0.25">
      <c r="A4" s="103"/>
      <c r="B4" s="51"/>
      <c r="C4" s="120"/>
      <c r="D4" s="551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219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286"/>
    </row>
    <row r="5" spans="1:110" ht="2.1" customHeight="1" x14ac:dyDescent="0.25">
      <c r="A5" s="103"/>
      <c r="B5" s="51"/>
      <c r="C5" s="120"/>
      <c r="D5" s="553"/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4"/>
      <c r="S5" s="554"/>
      <c r="T5" s="554"/>
      <c r="U5" s="554"/>
      <c r="V5" s="220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286"/>
    </row>
    <row r="6" spans="1:110" ht="15" customHeight="1" x14ac:dyDescent="0.25">
      <c r="A6" s="103"/>
      <c r="B6" s="51"/>
      <c r="C6" s="120"/>
      <c r="D6" s="555"/>
      <c r="E6" s="1070" t="s">
        <v>184</v>
      </c>
      <c r="F6" s="1070"/>
      <c r="G6" s="1070"/>
      <c r="H6" s="266" t="s">
        <v>178</v>
      </c>
      <c r="I6" s="973">
        <f>$BH$281</f>
        <v>0</v>
      </c>
      <c r="J6" s="973"/>
      <c r="K6" s="1013" t="s">
        <v>181</v>
      </c>
      <c r="L6" s="1013"/>
      <c r="M6" s="973">
        <f>$BH$282</f>
        <v>0</v>
      </c>
      <c r="N6" s="973"/>
      <c r="O6" s="1013" t="s">
        <v>182</v>
      </c>
      <c r="P6" s="1013"/>
      <c r="Q6" s="973">
        <f>$AV$241</f>
        <v>0</v>
      </c>
      <c r="R6" s="1012"/>
      <c r="S6" s="221" t="s">
        <v>339</v>
      </c>
      <c r="T6" s="1062">
        <f>Q6+M6+I6</f>
        <v>0</v>
      </c>
      <c r="U6" s="1063"/>
      <c r="V6" s="222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1"/>
      <c r="AP6" s="671"/>
      <c r="AQ6" s="67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286"/>
    </row>
    <row r="7" spans="1:110" ht="5.0999999999999996" customHeight="1" x14ac:dyDescent="0.3">
      <c r="A7" s="103"/>
      <c r="B7" s="51"/>
      <c r="C7" s="120"/>
      <c r="D7" s="556"/>
      <c r="E7" s="557"/>
      <c r="F7" s="558"/>
      <c r="G7" s="558"/>
      <c r="H7" s="558"/>
      <c r="I7" s="558"/>
      <c r="J7" s="559"/>
      <c r="K7" s="557"/>
      <c r="L7" s="560"/>
      <c r="M7" s="561"/>
      <c r="N7" s="561"/>
      <c r="O7" s="557"/>
      <c r="P7" s="557"/>
      <c r="Q7" s="557"/>
      <c r="R7" s="557"/>
      <c r="S7" s="557"/>
      <c r="T7" s="562"/>
      <c r="U7" s="563"/>
      <c r="V7" s="223"/>
      <c r="W7" s="671"/>
      <c r="X7" s="671"/>
      <c r="Y7" s="671"/>
      <c r="Z7" s="671"/>
      <c r="AA7" s="671"/>
      <c r="AB7" s="671"/>
      <c r="AC7" s="671"/>
      <c r="AD7" s="671"/>
      <c r="AE7" s="671"/>
      <c r="AF7" s="671"/>
      <c r="AG7" s="671"/>
      <c r="AH7" s="671"/>
      <c r="AI7" s="671"/>
      <c r="AJ7" s="671"/>
      <c r="AK7" s="671"/>
      <c r="AL7" s="671"/>
      <c r="AM7" s="671"/>
      <c r="AN7" s="671"/>
      <c r="AO7" s="671"/>
      <c r="AP7" s="671"/>
      <c r="AQ7" s="67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286"/>
    </row>
    <row r="8" spans="1:110" s="48" customFormat="1" ht="3.75" customHeight="1" x14ac:dyDescent="0.2">
      <c r="A8" s="104"/>
      <c r="B8" s="271"/>
      <c r="C8" s="442"/>
      <c r="D8" s="564"/>
      <c r="E8" s="565"/>
      <c r="F8" s="565"/>
      <c r="G8" s="565"/>
      <c r="H8" s="565"/>
      <c r="I8" s="566"/>
      <c r="J8" s="566"/>
      <c r="K8" s="566"/>
      <c r="L8" s="566"/>
      <c r="M8" s="566"/>
      <c r="N8" s="566"/>
      <c r="O8" s="566"/>
      <c r="P8" s="566"/>
      <c r="Q8" s="565"/>
      <c r="R8" s="565"/>
      <c r="S8" s="565"/>
      <c r="T8" s="565"/>
      <c r="U8" s="565"/>
      <c r="V8" s="214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98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</row>
    <row r="9" spans="1:110" ht="15" customHeight="1" x14ac:dyDescent="0.3">
      <c r="A9" s="103"/>
      <c r="B9" s="51"/>
      <c r="D9" s="213">
        <v>1</v>
      </c>
      <c r="E9" s="1067" t="s">
        <v>133</v>
      </c>
      <c r="F9" s="1068"/>
      <c r="G9" s="1068"/>
      <c r="H9" s="1068"/>
      <c r="I9" s="1068"/>
      <c r="J9" s="1068"/>
      <c r="K9" s="1068"/>
      <c r="L9" s="1068"/>
      <c r="M9" s="1069"/>
      <c r="N9" s="567"/>
      <c r="O9" s="568"/>
      <c r="P9" s="568"/>
      <c r="Q9" s="568"/>
      <c r="R9" s="568"/>
      <c r="S9" s="568"/>
      <c r="T9" s="568"/>
      <c r="U9" s="568"/>
      <c r="V9" s="135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672">
        <f>+D9</f>
        <v>1</v>
      </c>
      <c r="AT9" s="673" t="str">
        <f>+E9</f>
        <v xml:space="preserve">  Personal de producción o prestación del servicio</v>
      </c>
      <c r="AU9" s="673"/>
      <c r="AV9" s="673"/>
      <c r="AW9" s="673"/>
      <c r="AX9" s="673"/>
      <c r="AY9" s="673"/>
      <c r="AZ9" s="673"/>
      <c r="BA9" s="673"/>
      <c r="BB9" s="673"/>
      <c r="BC9" s="673"/>
      <c r="BD9" s="673"/>
      <c r="BE9" s="673"/>
      <c r="BF9" s="673"/>
      <c r="BG9" s="673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286"/>
    </row>
    <row r="10" spans="1:110" s="102" customFormat="1" ht="12" customHeight="1" x14ac:dyDescent="0.2">
      <c r="A10" s="211"/>
      <c r="B10" s="660"/>
      <c r="C10" s="442"/>
      <c r="D10" s="569"/>
      <c r="E10" s="570"/>
      <c r="F10" s="571"/>
      <c r="G10" s="571"/>
      <c r="H10" s="571"/>
      <c r="I10" s="571"/>
      <c r="J10" s="1055" t="s">
        <v>385</v>
      </c>
      <c r="K10" s="1056"/>
      <c r="L10" s="1056"/>
      <c r="M10" s="1056"/>
      <c r="N10" s="1057"/>
      <c r="O10" s="1057"/>
      <c r="P10" s="1057"/>
      <c r="Q10" s="1057"/>
      <c r="R10" s="1057"/>
      <c r="S10" s="1057"/>
      <c r="T10" s="1057"/>
      <c r="U10" s="1058"/>
      <c r="V10" s="193"/>
      <c r="W10" s="660"/>
      <c r="X10" s="660"/>
      <c r="Y10" s="660"/>
      <c r="Z10" s="660"/>
      <c r="AA10" s="660"/>
      <c r="AB10" s="660"/>
      <c r="AC10" s="660"/>
      <c r="AD10" s="660"/>
      <c r="AE10" s="660"/>
      <c r="AF10" s="660"/>
      <c r="AG10" s="660"/>
      <c r="AH10" s="660"/>
      <c r="AI10" s="660"/>
      <c r="AJ10" s="660"/>
      <c r="AK10" s="660"/>
      <c r="AL10" s="660"/>
      <c r="AM10" s="660"/>
      <c r="AN10" s="660"/>
      <c r="AO10" s="660"/>
      <c r="AP10" s="660"/>
      <c r="AQ10" s="660"/>
      <c r="AR10" s="660"/>
      <c r="AS10" s="660"/>
      <c r="AT10" s="660"/>
      <c r="AU10" s="660"/>
      <c r="AV10" s="674" t="str">
        <f t="shared" ref="AV10:BG10" si="0">J11</f>
        <v>Enero</v>
      </c>
      <c r="AW10" s="674" t="str">
        <f t="shared" si="0"/>
        <v>Febrero</v>
      </c>
      <c r="AX10" s="674" t="str">
        <f t="shared" si="0"/>
        <v>Marzo</v>
      </c>
      <c r="AY10" s="674" t="str">
        <f t="shared" si="0"/>
        <v>Abril</v>
      </c>
      <c r="AZ10" s="674" t="str">
        <f t="shared" si="0"/>
        <v>Mayo</v>
      </c>
      <c r="BA10" s="674" t="str">
        <f t="shared" si="0"/>
        <v>Junio</v>
      </c>
      <c r="BB10" s="674" t="str">
        <f t="shared" si="0"/>
        <v>Julio</v>
      </c>
      <c r="BC10" s="674" t="str">
        <f t="shared" si="0"/>
        <v>Agosto</v>
      </c>
      <c r="BD10" s="674" t="str">
        <f t="shared" si="0"/>
        <v>Septiembre</v>
      </c>
      <c r="BE10" s="674" t="str">
        <f t="shared" si="0"/>
        <v>Octubre</v>
      </c>
      <c r="BF10" s="674" t="str">
        <f t="shared" si="0"/>
        <v>Noviembre</v>
      </c>
      <c r="BG10" s="674" t="str">
        <f t="shared" si="0"/>
        <v>Diciembre</v>
      </c>
      <c r="BH10" s="660"/>
      <c r="BI10" s="660"/>
      <c r="BJ10" s="660"/>
      <c r="BK10" s="660"/>
      <c r="BL10" s="660"/>
      <c r="BM10" s="660"/>
      <c r="BN10" s="660"/>
      <c r="BO10" s="660"/>
      <c r="BP10" s="660"/>
      <c r="BQ10" s="660"/>
      <c r="BR10" s="660"/>
      <c r="BS10" s="660"/>
      <c r="BT10" s="660"/>
      <c r="BU10" s="660"/>
      <c r="BV10" s="660"/>
      <c r="BW10" s="660"/>
      <c r="BX10" s="660"/>
      <c r="BY10" s="660"/>
      <c r="BZ10" s="660"/>
      <c r="CA10" s="675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</row>
    <row r="11" spans="1:110" ht="14.25" x14ac:dyDescent="0.25">
      <c r="A11" s="103"/>
      <c r="B11" s="51"/>
      <c r="C11" s="120"/>
      <c r="D11" s="572"/>
      <c r="E11" s="1051" t="s">
        <v>124</v>
      </c>
      <c r="F11" s="1051"/>
      <c r="G11" s="1051"/>
      <c r="H11" s="651" t="s">
        <v>125</v>
      </c>
      <c r="I11" s="652" t="s">
        <v>126</v>
      </c>
      <c r="J11" s="653" t="str">
        <f>Gastos!H22</f>
        <v>Enero</v>
      </c>
      <c r="K11" s="653" t="str">
        <f>Gastos!I22</f>
        <v>Febrero</v>
      </c>
      <c r="L11" s="653" t="str">
        <f>Gastos!J22</f>
        <v>Marzo</v>
      </c>
      <c r="M11" s="653" t="str">
        <f>Gastos!K22</f>
        <v>Abril</v>
      </c>
      <c r="N11" s="653" t="str">
        <f>Gastos!L22</f>
        <v>Mayo</v>
      </c>
      <c r="O11" s="653" t="str">
        <f>Gastos!M22</f>
        <v>Junio</v>
      </c>
      <c r="P11" s="653" t="str">
        <f>Gastos!N22</f>
        <v>Julio</v>
      </c>
      <c r="Q11" s="653" t="str">
        <f>Gastos!O22</f>
        <v>Agosto</v>
      </c>
      <c r="R11" s="653" t="str">
        <f>Gastos!P22</f>
        <v>Septiembre</v>
      </c>
      <c r="S11" s="653" t="str">
        <f>Gastos!Q22</f>
        <v>Octubre</v>
      </c>
      <c r="T11" s="653" t="str">
        <f>Gastos!R22</f>
        <v>Noviembre</v>
      </c>
      <c r="U11" s="653" t="str">
        <f>Gastos!S22</f>
        <v>Diciembre</v>
      </c>
      <c r="V11" s="135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676" t="s">
        <v>0</v>
      </c>
      <c r="AU11" s="51">
        <f t="shared" ref="AU11:BG11" si="1">+AU12+AU18+AU37</f>
        <v>0</v>
      </c>
      <c r="AV11" s="51">
        <f t="shared" si="1"/>
        <v>0</v>
      </c>
      <c r="AW11" s="51">
        <f t="shared" si="1"/>
        <v>0</v>
      </c>
      <c r="AX11" s="51">
        <f t="shared" si="1"/>
        <v>0</v>
      </c>
      <c r="AY11" s="51">
        <f t="shared" si="1"/>
        <v>0</v>
      </c>
      <c r="AZ11" s="51">
        <f t="shared" si="1"/>
        <v>0</v>
      </c>
      <c r="BA11" s="51">
        <f t="shared" si="1"/>
        <v>0</v>
      </c>
      <c r="BB11" s="51">
        <f t="shared" si="1"/>
        <v>0</v>
      </c>
      <c r="BC11" s="51">
        <f t="shared" si="1"/>
        <v>0</v>
      </c>
      <c r="BD11" s="51">
        <f t="shared" si="1"/>
        <v>0</v>
      </c>
      <c r="BE11" s="51">
        <f t="shared" si="1"/>
        <v>0</v>
      </c>
      <c r="BF11" s="51">
        <f t="shared" si="1"/>
        <v>0</v>
      </c>
      <c r="BG11" s="51">
        <f t="shared" si="1"/>
        <v>0</v>
      </c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286"/>
    </row>
    <row r="12" spans="1:110" ht="14.25" x14ac:dyDescent="0.25">
      <c r="A12" s="103"/>
      <c r="B12" s="51"/>
      <c r="C12" s="120"/>
      <c r="D12" s="572"/>
      <c r="E12" s="1036" t="s">
        <v>127</v>
      </c>
      <c r="F12" s="1037"/>
      <c r="G12" s="1038"/>
      <c r="H12" s="1015"/>
      <c r="I12" s="1059"/>
      <c r="J12" s="573">
        <f>SUM(J13:J17)</f>
        <v>0</v>
      </c>
      <c r="K12" s="573">
        <f t="shared" ref="K12:U12" si="2">SUM(K13:K17)</f>
        <v>0</v>
      </c>
      <c r="L12" s="573">
        <f t="shared" si="2"/>
        <v>0</v>
      </c>
      <c r="M12" s="573">
        <f t="shared" si="2"/>
        <v>0</v>
      </c>
      <c r="N12" s="573">
        <f t="shared" si="2"/>
        <v>0</v>
      </c>
      <c r="O12" s="573">
        <f t="shared" si="2"/>
        <v>0</v>
      </c>
      <c r="P12" s="573">
        <f t="shared" si="2"/>
        <v>0</v>
      </c>
      <c r="Q12" s="573">
        <f t="shared" si="2"/>
        <v>0</v>
      </c>
      <c r="R12" s="573">
        <f t="shared" si="2"/>
        <v>0</v>
      </c>
      <c r="S12" s="573">
        <f t="shared" si="2"/>
        <v>0</v>
      </c>
      <c r="T12" s="573">
        <f t="shared" si="2"/>
        <v>0</v>
      </c>
      <c r="U12" s="574">
        <f t="shared" si="2"/>
        <v>0</v>
      </c>
      <c r="V12" s="135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665" t="str">
        <f t="shared" ref="AT12:AT17" si="3">+E12</f>
        <v>Dirección</v>
      </c>
      <c r="AU12" s="51">
        <f>SUM(AV12:BG12)</f>
        <v>0</v>
      </c>
      <c r="AV12" s="51">
        <f>SUM(AV13:AV17)</f>
        <v>0</v>
      </c>
      <c r="AW12" s="51">
        <f t="shared" ref="AW12:BG12" si="4">SUM(AW13:AW17)</f>
        <v>0</v>
      </c>
      <c r="AX12" s="51">
        <f t="shared" si="4"/>
        <v>0</v>
      </c>
      <c r="AY12" s="51">
        <f t="shared" si="4"/>
        <v>0</v>
      </c>
      <c r="AZ12" s="51">
        <f t="shared" si="4"/>
        <v>0</v>
      </c>
      <c r="BA12" s="51">
        <f t="shared" si="4"/>
        <v>0</v>
      </c>
      <c r="BB12" s="51">
        <f t="shared" si="4"/>
        <v>0</v>
      </c>
      <c r="BC12" s="51">
        <f t="shared" si="4"/>
        <v>0</v>
      </c>
      <c r="BD12" s="51">
        <f t="shared" si="4"/>
        <v>0</v>
      </c>
      <c r="BE12" s="51">
        <f t="shared" si="4"/>
        <v>0</v>
      </c>
      <c r="BF12" s="51">
        <f t="shared" si="4"/>
        <v>0</v>
      </c>
      <c r="BG12" s="51">
        <f t="shared" si="4"/>
        <v>0</v>
      </c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286"/>
    </row>
    <row r="13" spans="1:110" ht="14.25" x14ac:dyDescent="0.25">
      <c r="A13" s="103"/>
      <c r="B13" s="51"/>
      <c r="C13" s="120"/>
      <c r="D13" s="572"/>
      <c r="E13" s="992" t="s">
        <v>228</v>
      </c>
      <c r="F13" s="993"/>
      <c r="G13" s="993"/>
      <c r="H13" s="575"/>
      <c r="I13" s="576"/>
      <c r="J13" s="577"/>
      <c r="K13" s="577"/>
      <c r="L13" s="577"/>
      <c r="M13" s="577"/>
      <c r="N13" s="577"/>
      <c r="O13" s="577"/>
      <c r="P13" s="577"/>
      <c r="Q13" s="577"/>
      <c r="R13" s="577"/>
      <c r="S13" s="577"/>
      <c r="T13" s="577"/>
      <c r="U13" s="578"/>
      <c r="V13" s="135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665" t="str">
        <f t="shared" si="3"/>
        <v>Director producción</v>
      </c>
      <c r="AU13" s="51">
        <f>+(H13*I13)+H13</f>
        <v>0</v>
      </c>
      <c r="AV13" s="51">
        <f t="shared" ref="AV13:BG17" si="5">+$AU13*J13</f>
        <v>0</v>
      </c>
      <c r="AW13" s="51">
        <f t="shared" si="5"/>
        <v>0</v>
      </c>
      <c r="AX13" s="51">
        <f t="shared" si="5"/>
        <v>0</v>
      </c>
      <c r="AY13" s="51">
        <f t="shared" si="5"/>
        <v>0</v>
      </c>
      <c r="AZ13" s="51">
        <f t="shared" si="5"/>
        <v>0</v>
      </c>
      <c r="BA13" s="51">
        <f t="shared" si="5"/>
        <v>0</v>
      </c>
      <c r="BB13" s="51">
        <f t="shared" si="5"/>
        <v>0</v>
      </c>
      <c r="BC13" s="51">
        <f t="shared" si="5"/>
        <v>0</v>
      </c>
      <c r="BD13" s="51">
        <f t="shared" si="5"/>
        <v>0</v>
      </c>
      <c r="BE13" s="51">
        <f t="shared" si="5"/>
        <v>0</v>
      </c>
      <c r="BF13" s="51">
        <f t="shared" si="5"/>
        <v>0</v>
      </c>
      <c r="BG13" s="51">
        <f t="shared" si="5"/>
        <v>0</v>
      </c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286"/>
    </row>
    <row r="14" spans="1:110" ht="14.25" x14ac:dyDescent="0.25">
      <c r="A14" s="103"/>
      <c r="B14" s="51"/>
      <c r="C14" s="120"/>
      <c r="D14" s="572"/>
      <c r="E14" s="984" t="s">
        <v>229</v>
      </c>
      <c r="F14" s="985"/>
      <c r="G14" s="985"/>
      <c r="H14" s="579"/>
      <c r="I14" s="580"/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2"/>
      <c r="V14" s="135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665" t="str">
        <f t="shared" si="3"/>
        <v>jefe de taller</v>
      </c>
      <c r="AU14" s="51">
        <f>+(H14*I14)+H14</f>
        <v>0</v>
      </c>
      <c r="AV14" s="51">
        <f t="shared" si="5"/>
        <v>0</v>
      </c>
      <c r="AW14" s="51">
        <f t="shared" si="5"/>
        <v>0</v>
      </c>
      <c r="AX14" s="51">
        <f t="shared" si="5"/>
        <v>0</v>
      </c>
      <c r="AY14" s="51">
        <f t="shared" si="5"/>
        <v>0</v>
      </c>
      <c r="AZ14" s="51">
        <f t="shared" si="5"/>
        <v>0</v>
      </c>
      <c r="BA14" s="51">
        <f t="shared" si="5"/>
        <v>0</v>
      </c>
      <c r="BB14" s="51">
        <f t="shared" si="5"/>
        <v>0</v>
      </c>
      <c r="BC14" s="51">
        <f t="shared" si="5"/>
        <v>0</v>
      </c>
      <c r="BD14" s="51">
        <f t="shared" si="5"/>
        <v>0</v>
      </c>
      <c r="BE14" s="51">
        <f t="shared" si="5"/>
        <v>0</v>
      </c>
      <c r="BF14" s="51">
        <f t="shared" si="5"/>
        <v>0</v>
      </c>
      <c r="BG14" s="51">
        <f t="shared" si="5"/>
        <v>0</v>
      </c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286"/>
    </row>
    <row r="15" spans="1:110" ht="14.25" x14ac:dyDescent="0.25">
      <c r="A15" s="687"/>
      <c r="B15" s="994" t="s">
        <v>310</v>
      </c>
      <c r="C15" s="995"/>
      <c r="D15" s="572"/>
      <c r="E15" s="984" t="s">
        <v>129</v>
      </c>
      <c r="F15" s="985"/>
      <c r="G15" s="985"/>
      <c r="H15" s="579"/>
      <c r="I15" s="580"/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81"/>
      <c r="U15" s="582"/>
      <c r="V15" s="135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665" t="str">
        <f t="shared" si="3"/>
        <v>Otros Directivos</v>
      </c>
      <c r="AU15" s="51">
        <f>+(H15*I15)+H15</f>
        <v>0</v>
      </c>
      <c r="AV15" s="51">
        <f t="shared" si="5"/>
        <v>0</v>
      </c>
      <c r="AW15" s="51">
        <f t="shared" si="5"/>
        <v>0</v>
      </c>
      <c r="AX15" s="51">
        <f t="shared" si="5"/>
        <v>0</v>
      </c>
      <c r="AY15" s="51">
        <f t="shared" si="5"/>
        <v>0</v>
      </c>
      <c r="AZ15" s="51">
        <f t="shared" si="5"/>
        <v>0</v>
      </c>
      <c r="BA15" s="51">
        <f t="shared" si="5"/>
        <v>0</v>
      </c>
      <c r="BB15" s="51">
        <f t="shared" si="5"/>
        <v>0</v>
      </c>
      <c r="BC15" s="51">
        <f t="shared" si="5"/>
        <v>0</v>
      </c>
      <c r="BD15" s="51">
        <f t="shared" si="5"/>
        <v>0</v>
      </c>
      <c r="BE15" s="51">
        <f t="shared" si="5"/>
        <v>0</v>
      </c>
      <c r="BF15" s="51">
        <f t="shared" si="5"/>
        <v>0</v>
      </c>
      <c r="BG15" s="51">
        <f t="shared" si="5"/>
        <v>0</v>
      </c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286"/>
    </row>
    <row r="16" spans="1:110" ht="14.25" hidden="1" x14ac:dyDescent="0.25">
      <c r="A16" s="103"/>
      <c r="B16" s="51"/>
      <c r="C16" s="411"/>
      <c r="D16" s="572"/>
      <c r="E16" s="980"/>
      <c r="F16" s="981"/>
      <c r="G16" s="981"/>
      <c r="H16" s="579"/>
      <c r="I16" s="580"/>
      <c r="J16" s="581"/>
      <c r="K16" s="581"/>
      <c r="L16" s="581"/>
      <c r="M16" s="581"/>
      <c r="N16" s="581"/>
      <c r="O16" s="581"/>
      <c r="P16" s="581"/>
      <c r="Q16" s="581"/>
      <c r="R16" s="581"/>
      <c r="S16" s="581"/>
      <c r="T16" s="581"/>
      <c r="U16" s="582"/>
      <c r="V16" s="135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665">
        <f t="shared" si="3"/>
        <v>0</v>
      </c>
      <c r="AU16" s="51">
        <f>+(H16*I16)+H16</f>
        <v>0</v>
      </c>
      <c r="AV16" s="51">
        <f t="shared" si="5"/>
        <v>0</v>
      </c>
      <c r="AW16" s="51">
        <f t="shared" si="5"/>
        <v>0</v>
      </c>
      <c r="AX16" s="51">
        <f t="shared" si="5"/>
        <v>0</v>
      </c>
      <c r="AY16" s="51">
        <f t="shared" si="5"/>
        <v>0</v>
      </c>
      <c r="AZ16" s="51">
        <f t="shared" si="5"/>
        <v>0</v>
      </c>
      <c r="BA16" s="51">
        <f t="shared" si="5"/>
        <v>0</v>
      </c>
      <c r="BB16" s="51">
        <f t="shared" si="5"/>
        <v>0</v>
      </c>
      <c r="BC16" s="51">
        <f t="shared" si="5"/>
        <v>0</v>
      </c>
      <c r="BD16" s="51">
        <f t="shared" si="5"/>
        <v>0</v>
      </c>
      <c r="BE16" s="51">
        <f t="shared" si="5"/>
        <v>0</v>
      </c>
      <c r="BF16" s="51">
        <f t="shared" si="5"/>
        <v>0</v>
      </c>
      <c r="BG16" s="51">
        <f t="shared" si="5"/>
        <v>0</v>
      </c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286"/>
    </row>
    <row r="17" spans="1:79" ht="14.25" x14ac:dyDescent="0.25">
      <c r="A17" s="103"/>
      <c r="B17" s="51"/>
      <c r="C17" s="411"/>
      <c r="D17" s="572"/>
      <c r="E17" s="1060"/>
      <c r="F17" s="1061"/>
      <c r="G17" s="1061"/>
      <c r="H17" s="583"/>
      <c r="I17" s="584"/>
      <c r="J17" s="585"/>
      <c r="K17" s="585"/>
      <c r="L17" s="585"/>
      <c r="M17" s="585"/>
      <c r="N17" s="585"/>
      <c r="O17" s="585"/>
      <c r="P17" s="585"/>
      <c r="Q17" s="585"/>
      <c r="R17" s="585"/>
      <c r="S17" s="585"/>
      <c r="T17" s="585"/>
      <c r="U17" s="586"/>
      <c r="V17" s="135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665">
        <f t="shared" si="3"/>
        <v>0</v>
      </c>
      <c r="AU17" s="51">
        <f>+(H17*I17)+H17</f>
        <v>0</v>
      </c>
      <c r="AV17" s="51">
        <f t="shared" si="5"/>
        <v>0</v>
      </c>
      <c r="AW17" s="51">
        <f t="shared" si="5"/>
        <v>0</v>
      </c>
      <c r="AX17" s="51">
        <f t="shared" si="5"/>
        <v>0</v>
      </c>
      <c r="AY17" s="51">
        <f t="shared" si="5"/>
        <v>0</v>
      </c>
      <c r="AZ17" s="51">
        <f t="shared" si="5"/>
        <v>0</v>
      </c>
      <c r="BA17" s="51">
        <f t="shared" si="5"/>
        <v>0</v>
      </c>
      <c r="BB17" s="51">
        <f t="shared" si="5"/>
        <v>0</v>
      </c>
      <c r="BC17" s="51">
        <f t="shared" si="5"/>
        <v>0</v>
      </c>
      <c r="BD17" s="51">
        <f t="shared" si="5"/>
        <v>0</v>
      </c>
      <c r="BE17" s="51">
        <f t="shared" si="5"/>
        <v>0</v>
      </c>
      <c r="BF17" s="51">
        <f t="shared" si="5"/>
        <v>0</v>
      </c>
      <c r="BG17" s="51">
        <f t="shared" si="5"/>
        <v>0</v>
      </c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286"/>
    </row>
    <row r="18" spans="1:79" ht="14.25" x14ac:dyDescent="0.25">
      <c r="A18" s="103"/>
      <c r="B18" s="51"/>
      <c r="C18" s="120"/>
      <c r="D18" s="572"/>
      <c r="E18" s="1036" t="s">
        <v>130</v>
      </c>
      <c r="F18" s="1037"/>
      <c r="G18" s="1038"/>
      <c r="H18" s="1015"/>
      <c r="I18" s="1059"/>
      <c r="J18" s="573">
        <f>SUM(J19:J34)</f>
        <v>0</v>
      </c>
      <c r="K18" s="573">
        <f t="shared" ref="K18:U18" si="6">SUM(K19:K34)</f>
        <v>0</v>
      </c>
      <c r="L18" s="573">
        <f t="shared" si="6"/>
        <v>0</v>
      </c>
      <c r="M18" s="573">
        <f t="shared" si="6"/>
        <v>0</v>
      </c>
      <c r="N18" s="573">
        <f t="shared" si="6"/>
        <v>0</v>
      </c>
      <c r="O18" s="573">
        <f t="shared" si="6"/>
        <v>0</v>
      </c>
      <c r="P18" s="573">
        <f t="shared" si="6"/>
        <v>0</v>
      </c>
      <c r="Q18" s="573">
        <f t="shared" si="6"/>
        <v>0</v>
      </c>
      <c r="R18" s="573">
        <f t="shared" si="6"/>
        <v>0</v>
      </c>
      <c r="S18" s="573">
        <f t="shared" si="6"/>
        <v>0</v>
      </c>
      <c r="T18" s="573">
        <f t="shared" si="6"/>
        <v>0</v>
      </c>
      <c r="U18" s="574">
        <f t="shared" si="6"/>
        <v>0</v>
      </c>
      <c r="V18" s="135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665" t="str">
        <f>+E18</f>
        <v>Personal Fijo</v>
      </c>
      <c r="AU18" s="51">
        <f>SUM(AV18:BG18)</f>
        <v>0</v>
      </c>
      <c r="AV18" s="51">
        <f>SUM(AV19:AV34)</f>
        <v>0</v>
      </c>
      <c r="AW18" s="51">
        <f t="shared" ref="AW18:BG18" si="7">SUM(AW19:AW34)</f>
        <v>0</v>
      </c>
      <c r="AX18" s="51">
        <f t="shared" si="7"/>
        <v>0</v>
      </c>
      <c r="AY18" s="51">
        <f t="shared" si="7"/>
        <v>0</v>
      </c>
      <c r="AZ18" s="51">
        <f t="shared" si="7"/>
        <v>0</v>
      </c>
      <c r="BA18" s="51">
        <f t="shared" si="7"/>
        <v>0</v>
      </c>
      <c r="BB18" s="51">
        <f t="shared" si="7"/>
        <v>0</v>
      </c>
      <c r="BC18" s="51">
        <f t="shared" si="7"/>
        <v>0</v>
      </c>
      <c r="BD18" s="51">
        <f t="shared" si="7"/>
        <v>0</v>
      </c>
      <c r="BE18" s="51">
        <f t="shared" si="7"/>
        <v>0</v>
      </c>
      <c r="BF18" s="51">
        <f t="shared" si="7"/>
        <v>0</v>
      </c>
      <c r="BG18" s="51">
        <f t="shared" si="7"/>
        <v>0</v>
      </c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286"/>
    </row>
    <row r="19" spans="1:79" ht="14.25" x14ac:dyDescent="0.25">
      <c r="A19" s="103"/>
      <c r="B19" s="51"/>
      <c r="C19" s="120"/>
      <c r="D19" s="572"/>
      <c r="E19" s="992" t="s">
        <v>124</v>
      </c>
      <c r="F19" s="993"/>
      <c r="G19" s="993"/>
      <c r="H19" s="587"/>
      <c r="I19" s="588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135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65" t="str">
        <f t="shared" ref="AT19:AT34" si="8">+E19</f>
        <v>Empleo o puesto de trabajo</v>
      </c>
      <c r="AU19" s="51">
        <f>+(H19*I19)+H19</f>
        <v>0</v>
      </c>
      <c r="AV19" s="51">
        <f t="shared" ref="AV19:BG19" si="9">+$AU19*J19</f>
        <v>0</v>
      </c>
      <c r="AW19" s="51">
        <f t="shared" si="9"/>
        <v>0</v>
      </c>
      <c r="AX19" s="51">
        <f t="shared" si="9"/>
        <v>0</v>
      </c>
      <c r="AY19" s="51">
        <f t="shared" si="9"/>
        <v>0</v>
      </c>
      <c r="AZ19" s="51">
        <f t="shared" si="9"/>
        <v>0</v>
      </c>
      <c r="BA19" s="51">
        <f t="shared" si="9"/>
        <v>0</v>
      </c>
      <c r="BB19" s="51">
        <f t="shared" si="9"/>
        <v>0</v>
      </c>
      <c r="BC19" s="51">
        <f t="shared" si="9"/>
        <v>0</v>
      </c>
      <c r="BD19" s="51">
        <f t="shared" si="9"/>
        <v>0</v>
      </c>
      <c r="BE19" s="51">
        <f t="shared" si="9"/>
        <v>0</v>
      </c>
      <c r="BF19" s="51">
        <f t="shared" si="9"/>
        <v>0</v>
      </c>
      <c r="BG19" s="51">
        <f t="shared" si="9"/>
        <v>0</v>
      </c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286"/>
    </row>
    <row r="20" spans="1:79" ht="14.25" x14ac:dyDescent="0.25">
      <c r="A20" s="103"/>
      <c r="B20" s="51"/>
      <c r="C20" s="120"/>
      <c r="D20" s="572"/>
      <c r="E20" s="984" t="s">
        <v>230</v>
      </c>
      <c r="F20" s="985"/>
      <c r="G20" s="985"/>
      <c r="H20" s="579"/>
      <c r="I20" s="580"/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2"/>
      <c r="V20" s="135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665" t="str">
        <f t="shared" si="8"/>
        <v>Oficial 1ª</v>
      </c>
      <c r="AU20" s="51">
        <f t="shared" ref="AU20:AU34" si="10">+(H20*I20)+H20</f>
        <v>0</v>
      </c>
      <c r="AV20" s="51">
        <f t="shared" ref="AV20:AV34" si="11">+$AU20*J20</f>
        <v>0</v>
      </c>
      <c r="AW20" s="51">
        <f t="shared" ref="AW20:BG22" si="12">+$AU20*K20</f>
        <v>0</v>
      </c>
      <c r="AX20" s="51">
        <f t="shared" si="12"/>
        <v>0</v>
      </c>
      <c r="AY20" s="51">
        <f t="shared" si="12"/>
        <v>0</v>
      </c>
      <c r="AZ20" s="51">
        <f t="shared" si="12"/>
        <v>0</v>
      </c>
      <c r="BA20" s="51">
        <f t="shared" si="12"/>
        <v>0</v>
      </c>
      <c r="BB20" s="51">
        <f t="shared" si="12"/>
        <v>0</v>
      </c>
      <c r="BC20" s="51">
        <f t="shared" si="12"/>
        <v>0</v>
      </c>
      <c r="BD20" s="51">
        <f t="shared" si="12"/>
        <v>0</v>
      </c>
      <c r="BE20" s="51">
        <f t="shared" si="12"/>
        <v>0</v>
      </c>
      <c r="BF20" s="51">
        <f t="shared" si="12"/>
        <v>0</v>
      </c>
      <c r="BG20" s="51">
        <f t="shared" si="12"/>
        <v>0</v>
      </c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286"/>
    </row>
    <row r="21" spans="1:79" ht="14.25" x14ac:dyDescent="0.25">
      <c r="A21" s="103"/>
      <c r="B21" s="51"/>
      <c r="C21" s="120"/>
      <c r="D21" s="572"/>
      <c r="E21" s="984" t="s">
        <v>124</v>
      </c>
      <c r="F21" s="985"/>
      <c r="G21" s="985"/>
      <c r="H21" s="579"/>
      <c r="I21" s="580"/>
      <c r="J21" s="581"/>
      <c r="K21" s="581"/>
      <c r="L21" s="581"/>
      <c r="M21" s="581"/>
      <c r="N21" s="581"/>
      <c r="O21" s="581"/>
      <c r="P21" s="581"/>
      <c r="Q21" s="581"/>
      <c r="R21" s="581"/>
      <c r="S21" s="581"/>
      <c r="T21" s="581"/>
      <c r="U21" s="582"/>
      <c r="V21" s="135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65" t="str">
        <f t="shared" si="8"/>
        <v>Empleo o puesto de trabajo</v>
      </c>
      <c r="AU21" s="51">
        <f t="shared" si="10"/>
        <v>0</v>
      </c>
      <c r="AV21" s="51">
        <f>+$AU21*J21</f>
        <v>0</v>
      </c>
      <c r="AW21" s="51">
        <f t="shared" si="12"/>
        <v>0</v>
      </c>
      <c r="AX21" s="51">
        <f t="shared" si="12"/>
        <v>0</v>
      </c>
      <c r="AY21" s="51">
        <f t="shared" si="12"/>
        <v>0</v>
      </c>
      <c r="AZ21" s="51">
        <f t="shared" si="12"/>
        <v>0</v>
      </c>
      <c r="BA21" s="51">
        <f t="shared" si="12"/>
        <v>0</v>
      </c>
      <c r="BB21" s="51">
        <f t="shared" si="12"/>
        <v>0</v>
      </c>
      <c r="BC21" s="51">
        <f t="shared" si="12"/>
        <v>0</v>
      </c>
      <c r="BD21" s="51">
        <f t="shared" si="12"/>
        <v>0</v>
      </c>
      <c r="BE21" s="51">
        <f t="shared" si="12"/>
        <v>0</v>
      </c>
      <c r="BF21" s="51">
        <f t="shared" si="12"/>
        <v>0</v>
      </c>
      <c r="BG21" s="51">
        <f t="shared" si="12"/>
        <v>0</v>
      </c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286"/>
    </row>
    <row r="22" spans="1:79" ht="12.75" customHeight="1" x14ac:dyDescent="0.25">
      <c r="A22" s="103"/>
      <c r="B22" s="994" t="s">
        <v>310</v>
      </c>
      <c r="C22" s="995"/>
      <c r="D22" s="572"/>
      <c r="E22" s="980"/>
      <c r="F22" s="981"/>
      <c r="G22" s="981"/>
      <c r="H22" s="579"/>
      <c r="I22" s="580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  <c r="U22" s="582"/>
      <c r="V22" s="135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665">
        <f t="shared" si="8"/>
        <v>0</v>
      </c>
      <c r="AU22" s="51">
        <f t="shared" si="10"/>
        <v>0</v>
      </c>
      <c r="AV22" s="51">
        <f>+$AU22*J22</f>
        <v>0</v>
      </c>
      <c r="AW22" s="51">
        <f t="shared" si="12"/>
        <v>0</v>
      </c>
      <c r="AX22" s="51">
        <f t="shared" si="12"/>
        <v>0</v>
      </c>
      <c r="AY22" s="51">
        <f t="shared" si="12"/>
        <v>0</v>
      </c>
      <c r="AZ22" s="51">
        <f t="shared" si="12"/>
        <v>0</v>
      </c>
      <c r="BA22" s="51">
        <f t="shared" si="12"/>
        <v>0</v>
      </c>
      <c r="BB22" s="51">
        <f t="shared" si="12"/>
        <v>0</v>
      </c>
      <c r="BC22" s="51">
        <f t="shared" si="12"/>
        <v>0</v>
      </c>
      <c r="BD22" s="51">
        <f t="shared" si="12"/>
        <v>0</v>
      </c>
      <c r="BE22" s="51">
        <f t="shared" si="12"/>
        <v>0</v>
      </c>
      <c r="BF22" s="51">
        <f t="shared" si="12"/>
        <v>0</v>
      </c>
      <c r="BG22" s="51">
        <f t="shared" si="12"/>
        <v>0</v>
      </c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286"/>
    </row>
    <row r="23" spans="1:79" ht="14.25" hidden="1" x14ac:dyDescent="0.25">
      <c r="A23" s="103"/>
      <c r="B23" s="51"/>
      <c r="C23" s="411"/>
      <c r="D23" s="572"/>
      <c r="E23" s="980"/>
      <c r="F23" s="981"/>
      <c r="G23" s="981"/>
      <c r="H23" s="579"/>
      <c r="I23" s="580"/>
      <c r="J23" s="581"/>
      <c r="K23" s="581"/>
      <c r="L23" s="581"/>
      <c r="M23" s="581"/>
      <c r="N23" s="581"/>
      <c r="O23" s="581"/>
      <c r="P23" s="581"/>
      <c r="Q23" s="581"/>
      <c r="R23" s="581"/>
      <c r="S23" s="581"/>
      <c r="T23" s="581"/>
      <c r="U23" s="582"/>
      <c r="V23" s="135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65">
        <f t="shared" si="8"/>
        <v>0</v>
      </c>
      <c r="AU23" s="51">
        <f t="shared" si="10"/>
        <v>0</v>
      </c>
      <c r="AV23" s="51">
        <f t="shared" si="11"/>
        <v>0</v>
      </c>
      <c r="AW23" s="51">
        <f t="shared" ref="AW23:AW34" si="13">+$AU23*K23</f>
        <v>0</v>
      </c>
      <c r="AX23" s="51">
        <f t="shared" ref="AX23:AX34" si="14">+$AU23*L23</f>
        <v>0</v>
      </c>
      <c r="AY23" s="51">
        <f t="shared" ref="AY23:AY34" si="15">+$AU23*M23</f>
        <v>0</v>
      </c>
      <c r="AZ23" s="51">
        <f t="shared" ref="AZ23:AZ34" si="16">+$AU23*N23</f>
        <v>0</v>
      </c>
      <c r="BA23" s="51">
        <f t="shared" ref="BA23:BA34" si="17">+$AU23*O23</f>
        <v>0</v>
      </c>
      <c r="BB23" s="51">
        <f t="shared" ref="BB23:BB34" si="18">+$AU23*P23</f>
        <v>0</v>
      </c>
      <c r="BC23" s="51">
        <f t="shared" ref="BC23:BC34" si="19">+$AU23*Q23</f>
        <v>0</v>
      </c>
      <c r="BD23" s="51">
        <f t="shared" ref="BD23:BD34" si="20">+$AU23*R23</f>
        <v>0</v>
      </c>
      <c r="BE23" s="51">
        <f t="shared" ref="BE23:BE34" si="21">+$AU23*S23</f>
        <v>0</v>
      </c>
      <c r="BF23" s="51">
        <f t="shared" ref="BF23:BF34" si="22">+$AU23*T23</f>
        <v>0</v>
      </c>
      <c r="BG23" s="51">
        <f t="shared" ref="BG23:BG34" si="23">+$AU23*U23</f>
        <v>0</v>
      </c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286"/>
    </row>
    <row r="24" spans="1:79" ht="14.25" hidden="1" x14ac:dyDescent="0.25">
      <c r="A24" s="103"/>
      <c r="B24" s="51"/>
      <c r="C24" s="411"/>
      <c r="D24" s="572"/>
      <c r="E24" s="980"/>
      <c r="F24" s="981"/>
      <c r="G24" s="981"/>
      <c r="H24" s="579"/>
      <c r="I24" s="580"/>
      <c r="J24" s="581"/>
      <c r="K24" s="581"/>
      <c r="L24" s="581"/>
      <c r="M24" s="581"/>
      <c r="N24" s="581"/>
      <c r="O24" s="581"/>
      <c r="P24" s="581"/>
      <c r="Q24" s="581"/>
      <c r="R24" s="581"/>
      <c r="S24" s="581"/>
      <c r="T24" s="581"/>
      <c r="U24" s="582"/>
      <c r="V24" s="135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665">
        <f t="shared" si="8"/>
        <v>0</v>
      </c>
      <c r="AU24" s="51">
        <f t="shared" si="10"/>
        <v>0</v>
      </c>
      <c r="AV24" s="51">
        <f t="shared" si="11"/>
        <v>0</v>
      </c>
      <c r="AW24" s="51">
        <f t="shared" si="13"/>
        <v>0</v>
      </c>
      <c r="AX24" s="51">
        <f t="shared" si="14"/>
        <v>0</v>
      </c>
      <c r="AY24" s="51">
        <f t="shared" si="15"/>
        <v>0</v>
      </c>
      <c r="AZ24" s="51">
        <f t="shared" si="16"/>
        <v>0</v>
      </c>
      <c r="BA24" s="51">
        <f t="shared" si="17"/>
        <v>0</v>
      </c>
      <c r="BB24" s="51">
        <f t="shared" si="18"/>
        <v>0</v>
      </c>
      <c r="BC24" s="51">
        <f t="shared" si="19"/>
        <v>0</v>
      </c>
      <c r="BD24" s="51">
        <f t="shared" si="20"/>
        <v>0</v>
      </c>
      <c r="BE24" s="51">
        <f t="shared" si="21"/>
        <v>0</v>
      </c>
      <c r="BF24" s="51">
        <f t="shared" si="22"/>
        <v>0</v>
      </c>
      <c r="BG24" s="51">
        <f t="shared" si="23"/>
        <v>0</v>
      </c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286"/>
    </row>
    <row r="25" spans="1:79" ht="14.25" hidden="1" x14ac:dyDescent="0.25">
      <c r="A25" s="103"/>
      <c r="B25" s="51"/>
      <c r="C25" s="411"/>
      <c r="D25" s="572"/>
      <c r="E25" s="980"/>
      <c r="F25" s="981"/>
      <c r="G25" s="981"/>
      <c r="H25" s="579"/>
      <c r="I25" s="580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2"/>
      <c r="V25" s="135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665">
        <f t="shared" si="8"/>
        <v>0</v>
      </c>
      <c r="AU25" s="51">
        <f t="shared" si="10"/>
        <v>0</v>
      </c>
      <c r="AV25" s="51">
        <f t="shared" si="11"/>
        <v>0</v>
      </c>
      <c r="AW25" s="51">
        <f t="shared" si="13"/>
        <v>0</v>
      </c>
      <c r="AX25" s="51">
        <f t="shared" si="14"/>
        <v>0</v>
      </c>
      <c r="AY25" s="51">
        <f t="shared" si="15"/>
        <v>0</v>
      </c>
      <c r="AZ25" s="51">
        <f t="shared" si="16"/>
        <v>0</v>
      </c>
      <c r="BA25" s="51">
        <f t="shared" si="17"/>
        <v>0</v>
      </c>
      <c r="BB25" s="51">
        <f t="shared" si="18"/>
        <v>0</v>
      </c>
      <c r="BC25" s="51">
        <f t="shared" si="19"/>
        <v>0</v>
      </c>
      <c r="BD25" s="51">
        <f t="shared" si="20"/>
        <v>0</v>
      </c>
      <c r="BE25" s="51">
        <f t="shared" si="21"/>
        <v>0</v>
      </c>
      <c r="BF25" s="51">
        <f t="shared" si="22"/>
        <v>0</v>
      </c>
      <c r="BG25" s="51">
        <f t="shared" si="23"/>
        <v>0</v>
      </c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286"/>
    </row>
    <row r="26" spans="1:79" ht="14.25" hidden="1" x14ac:dyDescent="0.25">
      <c r="A26" s="103"/>
      <c r="B26" s="51"/>
      <c r="C26" s="411"/>
      <c r="D26" s="572"/>
      <c r="E26" s="980"/>
      <c r="F26" s="981"/>
      <c r="G26" s="981"/>
      <c r="H26" s="579"/>
      <c r="I26" s="580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2"/>
      <c r="V26" s="135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665">
        <f t="shared" si="8"/>
        <v>0</v>
      </c>
      <c r="AU26" s="51">
        <f t="shared" si="10"/>
        <v>0</v>
      </c>
      <c r="AV26" s="51">
        <f t="shared" si="11"/>
        <v>0</v>
      </c>
      <c r="AW26" s="51">
        <f t="shared" si="13"/>
        <v>0</v>
      </c>
      <c r="AX26" s="51">
        <f t="shared" si="14"/>
        <v>0</v>
      </c>
      <c r="AY26" s="51">
        <f t="shared" si="15"/>
        <v>0</v>
      </c>
      <c r="AZ26" s="51">
        <f t="shared" si="16"/>
        <v>0</v>
      </c>
      <c r="BA26" s="51">
        <f t="shared" si="17"/>
        <v>0</v>
      </c>
      <c r="BB26" s="51">
        <f t="shared" si="18"/>
        <v>0</v>
      </c>
      <c r="BC26" s="51">
        <f t="shared" si="19"/>
        <v>0</v>
      </c>
      <c r="BD26" s="51">
        <f t="shared" si="20"/>
        <v>0</v>
      </c>
      <c r="BE26" s="51">
        <f t="shared" si="21"/>
        <v>0</v>
      </c>
      <c r="BF26" s="51">
        <f t="shared" si="22"/>
        <v>0</v>
      </c>
      <c r="BG26" s="51">
        <f t="shared" si="23"/>
        <v>0</v>
      </c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286"/>
    </row>
    <row r="27" spans="1:79" ht="14.25" hidden="1" x14ac:dyDescent="0.25">
      <c r="A27" s="103"/>
      <c r="B27" s="51"/>
      <c r="C27" s="411"/>
      <c r="D27" s="572"/>
      <c r="E27" s="980"/>
      <c r="F27" s="981"/>
      <c r="G27" s="981"/>
      <c r="H27" s="579"/>
      <c r="I27" s="580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2"/>
      <c r="V27" s="135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665">
        <f t="shared" si="8"/>
        <v>0</v>
      </c>
      <c r="AU27" s="51">
        <f t="shared" si="10"/>
        <v>0</v>
      </c>
      <c r="AV27" s="51">
        <f t="shared" si="11"/>
        <v>0</v>
      </c>
      <c r="AW27" s="51">
        <f t="shared" si="13"/>
        <v>0</v>
      </c>
      <c r="AX27" s="51">
        <f t="shared" si="14"/>
        <v>0</v>
      </c>
      <c r="AY27" s="51">
        <f t="shared" si="15"/>
        <v>0</v>
      </c>
      <c r="AZ27" s="51">
        <f t="shared" si="16"/>
        <v>0</v>
      </c>
      <c r="BA27" s="51">
        <f t="shared" si="17"/>
        <v>0</v>
      </c>
      <c r="BB27" s="51">
        <f t="shared" si="18"/>
        <v>0</v>
      </c>
      <c r="BC27" s="51">
        <f t="shared" si="19"/>
        <v>0</v>
      </c>
      <c r="BD27" s="51">
        <f t="shared" si="20"/>
        <v>0</v>
      </c>
      <c r="BE27" s="51">
        <f t="shared" si="21"/>
        <v>0</v>
      </c>
      <c r="BF27" s="51">
        <f t="shared" si="22"/>
        <v>0</v>
      </c>
      <c r="BG27" s="51">
        <f t="shared" si="23"/>
        <v>0</v>
      </c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286"/>
    </row>
    <row r="28" spans="1:79" ht="14.25" hidden="1" x14ac:dyDescent="0.25">
      <c r="A28" s="103"/>
      <c r="B28" s="51"/>
      <c r="C28" s="411"/>
      <c r="D28" s="572"/>
      <c r="E28" s="980"/>
      <c r="F28" s="981"/>
      <c r="G28" s="981"/>
      <c r="H28" s="579"/>
      <c r="I28" s="580"/>
      <c r="J28" s="581"/>
      <c r="K28" s="581"/>
      <c r="L28" s="581"/>
      <c r="M28" s="581"/>
      <c r="N28" s="581"/>
      <c r="O28" s="581"/>
      <c r="P28" s="581"/>
      <c r="Q28" s="581"/>
      <c r="R28" s="581"/>
      <c r="S28" s="581"/>
      <c r="T28" s="581"/>
      <c r="U28" s="582"/>
      <c r="V28" s="135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65">
        <f t="shared" si="8"/>
        <v>0</v>
      </c>
      <c r="AU28" s="51">
        <f t="shared" si="10"/>
        <v>0</v>
      </c>
      <c r="AV28" s="51">
        <f t="shared" si="11"/>
        <v>0</v>
      </c>
      <c r="AW28" s="51">
        <f t="shared" si="13"/>
        <v>0</v>
      </c>
      <c r="AX28" s="51">
        <f t="shared" si="14"/>
        <v>0</v>
      </c>
      <c r="AY28" s="51">
        <f t="shared" si="15"/>
        <v>0</v>
      </c>
      <c r="AZ28" s="51">
        <f t="shared" si="16"/>
        <v>0</v>
      </c>
      <c r="BA28" s="51">
        <f t="shared" si="17"/>
        <v>0</v>
      </c>
      <c r="BB28" s="51">
        <f t="shared" si="18"/>
        <v>0</v>
      </c>
      <c r="BC28" s="51">
        <f t="shared" si="19"/>
        <v>0</v>
      </c>
      <c r="BD28" s="51">
        <f t="shared" si="20"/>
        <v>0</v>
      </c>
      <c r="BE28" s="51">
        <f t="shared" si="21"/>
        <v>0</v>
      </c>
      <c r="BF28" s="51">
        <f t="shared" si="22"/>
        <v>0</v>
      </c>
      <c r="BG28" s="51">
        <f t="shared" si="23"/>
        <v>0</v>
      </c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286"/>
    </row>
    <row r="29" spans="1:79" ht="14.25" hidden="1" x14ac:dyDescent="0.25">
      <c r="A29" s="103"/>
      <c r="B29" s="51"/>
      <c r="C29" s="411"/>
      <c r="D29" s="572"/>
      <c r="E29" s="980"/>
      <c r="F29" s="981"/>
      <c r="G29" s="981"/>
      <c r="H29" s="579"/>
      <c r="I29" s="580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2"/>
      <c r="V29" s="135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665">
        <f t="shared" si="8"/>
        <v>0</v>
      </c>
      <c r="AU29" s="51">
        <f t="shared" si="10"/>
        <v>0</v>
      </c>
      <c r="AV29" s="51">
        <f t="shared" si="11"/>
        <v>0</v>
      </c>
      <c r="AW29" s="51">
        <f t="shared" si="13"/>
        <v>0</v>
      </c>
      <c r="AX29" s="51">
        <f t="shared" si="14"/>
        <v>0</v>
      </c>
      <c r="AY29" s="51">
        <f t="shared" si="15"/>
        <v>0</v>
      </c>
      <c r="AZ29" s="51">
        <f t="shared" si="16"/>
        <v>0</v>
      </c>
      <c r="BA29" s="51">
        <f t="shared" si="17"/>
        <v>0</v>
      </c>
      <c r="BB29" s="51">
        <f t="shared" si="18"/>
        <v>0</v>
      </c>
      <c r="BC29" s="51">
        <f t="shared" si="19"/>
        <v>0</v>
      </c>
      <c r="BD29" s="51">
        <f t="shared" si="20"/>
        <v>0</v>
      </c>
      <c r="BE29" s="51">
        <f t="shared" si="21"/>
        <v>0</v>
      </c>
      <c r="BF29" s="51">
        <f t="shared" si="22"/>
        <v>0</v>
      </c>
      <c r="BG29" s="51">
        <f t="shared" si="23"/>
        <v>0</v>
      </c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286"/>
    </row>
    <row r="30" spans="1:79" ht="14.25" hidden="1" x14ac:dyDescent="0.25">
      <c r="A30" s="103"/>
      <c r="B30" s="51"/>
      <c r="C30" s="411"/>
      <c r="D30" s="572"/>
      <c r="E30" s="980"/>
      <c r="F30" s="981"/>
      <c r="G30" s="981"/>
      <c r="H30" s="579"/>
      <c r="I30" s="580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2"/>
      <c r="V30" s="135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665">
        <f t="shared" si="8"/>
        <v>0</v>
      </c>
      <c r="AU30" s="51">
        <f t="shared" si="10"/>
        <v>0</v>
      </c>
      <c r="AV30" s="51">
        <f t="shared" si="11"/>
        <v>0</v>
      </c>
      <c r="AW30" s="51">
        <f t="shared" si="13"/>
        <v>0</v>
      </c>
      <c r="AX30" s="51">
        <f t="shared" si="14"/>
        <v>0</v>
      </c>
      <c r="AY30" s="51">
        <f t="shared" si="15"/>
        <v>0</v>
      </c>
      <c r="AZ30" s="51">
        <f t="shared" si="16"/>
        <v>0</v>
      </c>
      <c r="BA30" s="51">
        <f t="shared" si="17"/>
        <v>0</v>
      </c>
      <c r="BB30" s="51">
        <f t="shared" si="18"/>
        <v>0</v>
      </c>
      <c r="BC30" s="51">
        <f t="shared" si="19"/>
        <v>0</v>
      </c>
      <c r="BD30" s="51">
        <f t="shared" si="20"/>
        <v>0</v>
      </c>
      <c r="BE30" s="51">
        <f t="shared" si="21"/>
        <v>0</v>
      </c>
      <c r="BF30" s="51">
        <f t="shared" si="22"/>
        <v>0</v>
      </c>
      <c r="BG30" s="51">
        <f t="shared" si="23"/>
        <v>0</v>
      </c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286"/>
    </row>
    <row r="31" spans="1:79" ht="14.25" hidden="1" x14ac:dyDescent="0.25">
      <c r="A31" s="103"/>
      <c r="B31" s="51"/>
      <c r="C31" s="411"/>
      <c r="D31" s="572"/>
      <c r="E31" s="980"/>
      <c r="F31" s="981"/>
      <c r="G31" s="981"/>
      <c r="H31" s="579"/>
      <c r="I31" s="580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2"/>
      <c r="V31" s="135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665">
        <f t="shared" si="8"/>
        <v>0</v>
      </c>
      <c r="AU31" s="51">
        <f t="shared" si="10"/>
        <v>0</v>
      </c>
      <c r="AV31" s="51">
        <f t="shared" si="11"/>
        <v>0</v>
      </c>
      <c r="AW31" s="51">
        <f t="shared" si="13"/>
        <v>0</v>
      </c>
      <c r="AX31" s="51">
        <f t="shared" si="14"/>
        <v>0</v>
      </c>
      <c r="AY31" s="51">
        <f t="shared" si="15"/>
        <v>0</v>
      </c>
      <c r="AZ31" s="51">
        <f t="shared" si="16"/>
        <v>0</v>
      </c>
      <c r="BA31" s="51">
        <f t="shared" si="17"/>
        <v>0</v>
      </c>
      <c r="BB31" s="51">
        <f t="shared" si="18"/>
        <v>0</v>
      </c>
      <c r="BC31" s="51">
        <f t="shared" si="19"/>
        <v>0</v>
      </c>
      <c r="BD31" s="51">
        <f t="shared" si="20"/>
        <v>0</v>
      </c>
      <c r="BE31" s="51">
        <f t="shared" si="21"/>
        <v>0</v>
      </c>
      <c r="BF31" s="51">
        <f t="shared" si="22"/>
        <v>0</v>
      </c>
      <c r="BG31" s="51">
        <f t="shared" si="23"/>
        <v>0</v>
      </c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286"/>
    </row>
    <row r="32" spans="1:79" ht="14.25" hidden="1" x14ac:dyDescent="0.25">
      <c r="A32" s="103"/>
      <c r="B32" s="51"/>
      <c r="C32" s="411"/>
      <c r="D32" s="572"/>
      <c r="E32" s="980"/>
      <c r="F32" s="981"/>
      <c r="G32" s="981"/>
      <c r="H32" s="579"/>
      <c r="I32" s="580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2"/>
      <c r="V32" s="135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65">
        <f t="shared" si="8"/>
        <v>0</v>
      </c>
      <c r="AU32" s="51">
        <f t="shared" si="10"/>
        <v>0</v>
      </c>
      <c r="AV32" s="51">
        <f t="shared" si="11"/>
        <v>0</v>
      </c>
      <c r="AW32" s="51">
        <f t="shared" si="13"/>
        <v>0</v>
      </c>
      <c r="AX32" s="51">
        <f t="shared" si="14"/>
        <v>0</v>
      </c>
      <c r="AY32" s="51">
        <f t="shared" si="15"/>
        <v>0</v>
      </c>
      <c r="AZ32" s="51">
        <f t="shared" si="16"/>
        <v>0</v>
      </c>
      <c r="BA32" s="51">
        <f t="shared" si="17"/>
        <v>0</v>
      </c>
      <c r="BB32" s="51">
        <f t="shared" si="18"/>
        <v>0</v>
      </c>
      <c r="BC32" s="51">
        <f t="shared" si="19"/>
        <v>0</v>
      </c>
      <c r="BD32" s="51">
        <f t="shared" si="20"/>
        <v>0</v>
      </c>
      <c r="BE32" s="51">
        <f t="shared" si="21"/>
        <v>0</v>
      </c>
      <c r="BF32" s="51">
        <f t="shared" si="22"/>
        <v>0</v>
      </c>
      <c r="BG32" s="51">
        <f t="shared" si="23"/>
        <v>0</v>
      </c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286"/>
    </row>
    <row r="33" spans="1:79" ht="14.25" hidden="1" x14ac:dyDescent="0.25">
      <c r="A33" s="103"/>
      <c r="B33" s="51"/>
      <c r="C33" s="411"/>
      <c r="D33" s="572"/>
      <c r="E33" s="980"/>
      <c r="F33" s="981"/>
      <c r="G33" s="981"/>
      <c r="H33" s="579"/>
      <c r="I33" s="580"/>
      <c r="J33" s="581"/>
      <c r="K33" s="581"/>
      <c r="L33" s="581"/>
      <c r="M33" s="581"/>
      <c r="N33" s="581"/>
      <c r="O33" s="581"/>
      <c r="P33" s="581"/>
      <c r="Q33" s="581"/>
      <c r="R33" s="581"/>
      <c r="S33" s="581"/>
      <c r="T33" s="581"/>
      <c r="U33" s="582"/>
      <c r="V33" s="135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665">
        <f t="shared" si="8"/>
        <v>0</v>
      </c>
      <c r="AU33" s="51">
        <f t="shared" si="10"/>
        <v>0</v>
      </c>
      <c r="AV33" s="51">
        <f t="shared" si="11"/>
        <v>0</v>
      </c>
      <c r="AW33" s="51">
        <f t="shared" si="13"/>
        <v>0</v>
      </c>
      <c r="AX33" s="51">
        <f t="shared" si="14"/>
        <v>0</v>
      </c>
      <c r="AY33" s="51">
        <f t="shared" si="15"/>
        <v>0</v>
      </c>
      <c r="AZ33" s="51">
        <f t="shared" si="16"/>
        <v>0</v>
      </c>
      <c r="BA33" s="51">
        <f t="shared" si="17"/>
        <v>0</v>
      </c>
      <c r="BB33" s="51">
        <f t="shared" si="18"/>
        <v>0</v>
      </c>
      <c r="BC33" s="51">
        <f t="shared" si="19"/>
        <v>0</v>
      </c>
      <c r="BD33" s="51">
        <f t="shared" si="20"/>
        <v>0</v>
      </c>
      <c r="BE33" s="51">
        <f t="shared" si="21"/>
        <v>0</v>
      </c>
      <c r="BF33" s="51">
        <f t="shared" si="22"/>
        <v>0</v>
      </c>
      <c r="BG33" s="51">
        <f t="shared" si="23"/>
        <v>0</v>
      </c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286"/>
    </row>
    <row r="34" spans="1:79" ht="14.25" x14ac:dyDescent="0.25">
      <c r="A34" s="103"/>
      <c r="B34" s="51"/>
      <c r="C34" s="411"/>
      <c r="D34" s="572"/>
      <c r="E34" s="1060"/>
      <c r="F34" s="1061"/>
      <c r="G34" s="1061"/>
      <c r="H34" s="590"/>
      <c r="I34" s="591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3"/>
      <c r="V34" s="135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665">
        <f t="shared" si="8"/>
        <v>0</v>
      </c>
      <c r="AU34" s="51">
        <f t="shared" si="10"/>
        <v>0</v>
      </c>
      <c r="AV34" s="51">
        <f t="shared" si="11"/>
        <v>0</v>
      </c>
      <c r="AW34" s="51">
        <f t="shared" si="13"/>
        <v>0</v>
      </c>
      <c r="AX34" s="51">
        <f t="shared" si="14"/>
        <v>0</v>
      </c>
      <c r="AY34" s="51">
        <f t="shared" si="15"/>
        <v>0</v>
      </c>
      <c r="AZ34" s="51">
        <f t="shared" si="16"/>
        <v>0</v>
      </c>
      <c r="BA34" s="51">
        <f t="shared" si="17"/>
        <v>0</v>
      </c>
      <c r="BB34" s="51">
        <f t="shared" si="18"/>
        <v>0</v>
      </c>
      <c r="BC34" s="51">
        <f t="shared" si="19"/>
        <v>0</v>
      </c>
      <c r="BD34" s="51">
        <f t="shared" si="20"/>
        <v>0</v>
      </c>
      <c r="BE34" s="51">
        <f t="shared" si="21"/>
        <v>0</v>
      </c>
      <c r="BF34" s="51">
        <f t="shared" si="22"/>
        <v>0</v>
      </c>
      <c r="BG34" s="51">
        <f t="shared" si="23"/>
        <v>0</v>
      </c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286"/>
    </row>
    <row r="35" spans="1:79" ht="14.25" x14ac:dyDescent="0.25">
      <c r="A35" s="103"/>
      <c r="B35" s="51"/>
      <c r="C35" s="120"/>
      <c r="D35" s="594"/>
      <c r="E35" s="595"/>
      <c r="F35" s="596"/>
      <c r="G35" s="596"/>
      <c r="H35" s="596"/>
      <c r="I35" s="597"/>
      <c r="J35" s="598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215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286"/>
    </row>
    <row r="36" spans="1:79" ht="14.25" x14ac:dyDescent="0.25">
      <c r="A36" s="103"/>
      <c r="B36" s="51"/>
      <c r="C36" s="120"/>
      <c r="D36" s="572"/>
      <c r="E36" s="1064" t="s">
        <v>124</v>
      </c>
      <c r="F36" s="1064"/>
      <c r="G36" s="1064"/>
      <c r="H36" s="651" t="s">
        <v>125</v>
      </c>
      <c r="I36" s="652" t="s">
        <v>126</v>
      </c>
      <c r="J36" s="653" t="str">
        <f t="shared" ref="J36:U36" si="24">J11</f>
        <v>Enero</v>
      </c>
      <c r="K36" s="653" t="str">
        <f t="shared" si="24"/>
        <v>Febrero</v>
      </c>
      <c r="L36" s="653" t="str">
        <f t="shared" si="24"/>
        <v>Marzo</v>
      </c>
      <c r="M36" s="653" t="str">
        <f t="shared" si="24"/>
        <v>Abril</v>
      </c>
      <c r="N36" s="653" t="str">
        <f t="shared" si="24"/>
        <v>Mayo</v>
      </c>
      <c r="O36" s="653" t="str">
        <f t="shared" si="24"/>
        <v>Junio</v>
      </c>
      <c r="P36" s="653" t="str">
        <f t="shared" si="24"/>
        <v>Julio</v>
      </c>
      <c r="Q36" s="653" t="str">
        <f t="shared" si="24"/>
        <v>Agosto</v>
      </c>
      <c r="R36" s="653" t="str">
        <f t="shared" si="24"/>
        <v>Septiembre</v>
      </c>
      <c r="S36" s="653" t="str">
        <f t="shared" si="24"/>
        <v>Octubre</v>
      </c>
      <c r="T36" s="653" t="str">
        <f t="shared" si="24"/>
        <v>Noviembre</v>
      </c>
      <c r="U36" s="653" t="str">
        <f t="shared" si="24"/>
        <v>Diciembre</v>
      </c>
      <c r="V36" s="135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286"/>
    </row>
    <row r="37" spans="1:79" ht="14.25" x14ac:dyDescent="0.25">
      <c r="A37" s="103"/>
      <c r="B37" s="51"/>
      <c r="C37" s="120"/>
      <c r="D37" s="572"/>
      <c r="E37" s="1036" t="s">
        <v>131</v>
      </c>
      <c r="F37" s="1037"/>
      <c r="G37" s="1038"/>
      <c r="H37" s="1015"/>
      <c r="I37" s="1059"/>
      <c r="J37" s="573">
        <f>SUM(J38:J53)</f>
        <v>0</v>
      </c>
      <c r="K37" s="573">
        <f t="shared" ref="K37:U37" si="25">SUM(K38:K53)</f>
        <v>0</v>
      </c>
      <c r="L37" s="573">
        <f t="shared" si="25"/>
        <v>0</v>
      </c>
      <c r="M37" s="573">
        <f t="shared" si="25"/>
        <v>0</v>
      </c>
      <c r="N37" s="573">
        <f t="shared" si="25"/>
        <v>0</v>
      </c>
      <c r="O37" s="573">
        <f t="shared" si="25"/>
        <v>0</v>
      </c>
      <c r="P37" s="573">
        <f t="shared" si="25"/>
        <v>0</v>
      </c>
      <c r="Q37" s="573">
        <f t="shared" si="25"/>
        <v>0</v>
      </c>
      <c r="R37" s="573">
        <f t="shared" si="25"/>
        <v>0</v>
      </c>
      <c r="S37" s="573">
        <f t="shared" si="25"/>
        <v>0</v>
      </c>
      <c r="T37" s="573">
        <f t="shared" si="25"/>
        <v>0</v>
      </c>
      <c r="U37" s="574">
        <f t="shared" si="25"/>
        <v>0</v>
      </c>
      <c r="V37" s="135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665" t="str">
        <f t="shared" ref="AT37:AT53" si="26">+E37</f>
        <v>Personal NO Fijo</v>
      </c>
      <c r="AU37" s="51">
        <f>SUM(AV37:BG37)</f>
        <v>0</v>
      </c>
      <c r="AV37" s="51">
        <f t="shared" ref="AV37:BG37" si="27">SUM(AV38:AV53)</f>
        <v>0</v>
      </c>
      <c r="AW37" s="51">
        <f t="shared" si="27"/>
        <v>0</v>
      </c>
      <c r="AX37" s="51">
        <f t="shared" si="27"/>
        <v>0</v>
      </c>
      <c r="AY37" s="51">
        <f t="shared" si="27"/>
        <v>0</v>
      </c>
      <c r="AZ37" s="51">
        <f t="shared" si="27"/>
        <v>0</v>
      </c>
      <c r="BA37" s="51">
        <f t="shared" si="27"/>
        <v>0</v>
      </c>
      <c r="BB37" s="51">
        <f t="shared" si="27"/>
        <v>0</v>
      </c>
      <c r="BC37" s="51">
        <f t="shared" si="27"/>
        <v>0</v>
      </c>
      <c r="BD37" s="51">
        <f t="shared" si="27"/>
        <v>0</v>
      </c>
      <c r="BE37" s="51">
        <f t="shared" si="27"/>
        <v>0</v>
      </c>
      <c r="BF37" s="51">
        <f t="shared" si="27"/>
        <v>0</v>
      </c>
      <c r="BG37" s="51">
        <f t="shared" si="27"/>
        <v>0</v>
      </c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286"/>
    </row>
    <row r="38" spans="1:79" ht="14.25" x14ac:dyDescent="0.25">
      <c r="A38" s="103"/>
      <c r="B38" s="51"/>
      <c r="C38" s="120"/>
      <c r="D38" s="572"/>
      <c r="E38" s="992" t="s">
        <v>231</v>
      </c>
      <c r="F38" s="993"/>
      <c r="G38" s="993"/>
      <c r="H38" s="587"/>
      <c r="I38" s="588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600"/>
      <c r="V38" s="135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665" t="str">
        <f t="shared" si="26"/>
        <v>auxiliar</v>
      </c>
      <c r="AU38" s="51">
        <f>+(H38*I38)+H38</f>
        <v>0</v>
      </c>
      <c r="AV38" s="51">
        <f t="shared" ref="AV38:BG40" si="28">+$AU38*J38</f>
        <v>0</v>
      </c>
      <c r="AW38" s="51">
        <f t="shared" si="28"/>
        <v>0</v>
      </c>
      <c r="AX38" s="51">
        <f t="shared" si="28"/>
        <v>0</v>
      </c>
      <c r="AY38" s="51">
        <f t="shared" si="28"/>
        <v>0</v>
      </c>
      <c r="AZ38" s="51">
        <f t="shared" si="28"/>
        <v>0</v>
      </c>
      <c r="BA38" s="51">
        <f t="shared" si="28"/>
        <v>0</v>
      </c>
      <c r="BB38" s="51">
        <f t="shared" si="28"/>
        <v>0</v>
      </c>
      <c r="BC38" s="51">
        <f t="shared" si="28"/>
        <v>0</v>
      </c>
      <c r="BD38" s="51">
        <f t="shared" si="28"/>
        <v>0</v>
      </c>
      <c r="BE38" s="51">
        <f t="shared" si="28"/>
        <v>0</v>
      </c>
      <c r="BF38" s="51">
        <f t="shared" si="28"/>
        <v>0</v>
      </c>
      <c r="BG38" s="51">
        <f t="shared" si="28"/>
        <v>0</v>
      </c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286"/>
    </row>
    <row r="39" spans="1:79" ht="14.25" x14ac:dyDescent="0.25">
      <c r="A39" s="103"/>
      <c r="B39" s="51"/>
      <c r="C39" s="120"/>
      <c r="D39" s="572"/>
      <c r="E39" s="984" t="s">
        <v>124</v>
      </c>
      <c r="F39" s="985"/>
      <c r="G39" s="985"/>
      <c r="H39" s="579"/>
      <c r="I39" s="580"/>
      <c r="J39" s="581"/>
      <c r="K39" s="581"/>
      <c r="L39" s="581"/>
      <c r="M39" s="581"/>
      <c r="N39" s="581"/>
      <c r="O39" s="581"/>
      <c r="P39" s="581"/>
      <c r="Q39" s="581"/>
      <c r="R39" s="581"/>
      <c r="S39" s="581"/>
      <c r="T39" s="581"/>
      <c r="U39" s="582"/>
      <c r="V39" s="135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665" t="str">
        <f t="shared" si="26"/>
        <v>Empleo o puesto de trabajo</v>
      </c>
      <c r="AU39" s="51">
        <f t="shared" ref="AU39:AU53" si="29">+(H39*I39)+H39</f>
        <v>0</v>
      </c>
      <c r="AV39" s="51">
        <f t="shared" si="28"/>
        <v>0</v>
      </c>
      <c r="AW39" s="51">
        <f t="shared" si="28"/>
        <v>0</v>
      </c>
      <c r="AX39" s="51">
        <f t="shared" si="28"/>
        <v>0</v>
      </c>
      <c r="AY39" s="51">
        <f t="shared" si="28"/>
        <v>0</v>
      </c>
      <c r="AZ39" s="51">
        <f t="shared" si="28"/>
        <v>0</v>
      </c>
      <c r="BA39" s="51">
        <f t="shared" si="28"/>
        <v>0</v>
      </c>
      <c r="BB39" s="51">
        <f t="shared" si="28"/>
        <v>0</v>
      </c>
      <c r="BC39" s="51">
        <f t="shared" si="28"/>
        <v>0</v>
      </c>
      <c r="BD39" s="51">
        <f t="shared" si="28"/>
        <v>0</v>
      </c>
      <c r="BE39" s="51">
        <f t="shared" si="28"/>
        <v>0</v>
      </c>
      <c r="BF39" s="51">
        <f t="shared" si="28"/>
        <v>0</v>
      </c>
      <c r="BG39" s="51">
        <f t="shared" si="28"/>
        <v>0</v>
      </c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286"/>
    </row>
    <row r="40" spans="1:79" ht="14.25" x14ac:dyDescent="0.25">
      <c r="A40" s="103"/>
      <c r="B40" s="971" t="s">
        <v>310</v>
      </c>
      <c r="C40" s="972"/>
      <c r="D40" s="572"/>
      <c r="E40" s="984"/>
      <c r="F40" s="985"/>
      <c r="G40" s="985"/>
      <c r="H40" s="579"/>
      <c r="I40" s="580"/>
      <c r="J40" s="581"/>
      <c r="K40" s="581"/>
      <c r="L40" s="581"/>
      <c r="M40" s="581"/>
      <c r="N40" s="581"/>
      <c r="O40" s="581"/>
      <c r="P40" s="581"/>
      <c r="Q40" s="581"/>
      <c r="R40" s="581"/>
      <c r="S40" s="581"/>
      <c r="T40" s="581"/>
      <c r="U40" s="582"/>
      <c r="V40" s="135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677">
        <f t="shared" si="26"/>
        <v>0</v>
      </c>
      <c r="AU40" s="678">
        <f t="shared" si="29"/>
        <v>0</v>
      </c>
      <c r="AV40" s="678">
        <f t="shared" si="28"/>
        <v>0</v>
      </c>
      <c r="AW40" s="678">
        <f t="shared" si="28"/>
        <v>0</v>
      </c>
      <c r="AX40" s="678">
        <f t="shared" si="28"/>
        <v>0</v>
      </c>
      <c r="AY40" s="678">
        <f t="shared" si="28"/>
        <v>0</v>
      </c>
      <c r="AZ40" s="678">
        <f t="shared" si="28"/>
        <v>0</v>
      </c>
      <c r="BA40" s="678">
        <f t="shared" si="28"/>
        <v>0</v>
      </c>
      <c r="BB40" s="678">
        <f t="shared" si="28"/>
        <v>0</v>
      </c>
      <c r="BC40" s="678">
        <f t="shared" si="28"/>
        <v>0</v>
      </c>
      <c r="BD40" s="678">
        <f t="shared" si="28"/>
        <v>0</v>
      </c>
      <c r="BE40" s="678">
        <f t="shared" si="28"/>
        <v>0</v>
      </c>
      <c r="BF40" s="678">
        <f t="shared" si="28"/>
        <v>0</v>
      </c>
      <c r="BG40" s="678">
        <f t="shared" si="28"/>
        <v>0</v>
      </c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286"/>
    </row>
    <row r="41" spans="1:79" ht="14.25" hidden="1" x14ac:dyDescent="0.25">
      <c r="A41" s="103"/>
      <c r="B41" s="51"/>
      <c r="C41" s="411"/>
      <c r="D41" s="601"/>
      <c r="E41" s="980"/>
      <c r="F41" s="981"/>
      <c r="G41" s="981"/>
      <c r="H41" s="579"/>
      <c r="I41" s="580"/>
      <c r="J41" s="581"/>
      <c r="K41" s="581"/>
      <c r="L41" s="581"/>
      <c r="M41" s="581"/>
      <c r="N41" s="581"/>
      <c r="O41" s="581"/>
      <c r="P41" s="581"/>
      <c r="Q41" s="581"/>
      <c r="R41" s="581"/>
      <c r="S41" s="581"/>
      <c r="T41" s="581"/>
      <c r="U41" s="582"/>
      <c r="V41" s="135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665">
        <f t="shared" si="26"/>
        <v>0</v>
      </c>
      <c r="AU41" s="51">
        <f t="shared" si="29"/>
        <v>0</v>
      </c>
      <c r="AV41" s="51">
        <f t="shared" ref="AV41:AV53" si="30">+$AU41*J41</f>
        <v>0</v>
      </c>
      <c r="AW41" s="51">
        <f t="shared" ref="AW41:AW53" si="31">+$AU41*K41</f>
        <v>0</v>
      </c>
      <c r="AX41" s="51">
        <f t="shared" ref="AX41:AX53" si="32">+$AU41*L41</f>
        <v>0</v>
      </c>
      <c r="AY41" s="51">
        <f t="shared" ref="AY41:AY53" si="33">+$AU41*M41</f>
        <v>0</v>
      </c>
      <c r="AZ41" s="51">
        <f t="shared" ref="AZ41:AZ53" si="34">+$AU41*N41</f>
        <v>0</v>
      </c>
      <c r="BA41" s="51">
        <f t="shared" ref="BA41:BA53" si="35">+$AU41*O41</f>
        <v>0</v>
      </c>
      <c r="BB41" s="51">
        <f t="shared" ref="BB41:BB53" si="36">+$AU41*P41</f>
        <v>0</v>
      </c>
      <c r="BC41" s="51">
        <f t="shared" ref="BC41:BC53" si="37">+$AU41*Q41</f>
        <v>0</v>
      </c>
      <c r="BD41" s="51">
        <f t="shared" ref="BD41:BD53" si="38">+$AU41*R41</f>
        <v>0</v>
      </c>
      <c r="BE41" s="51">
        <f t="shared" ref="BE41:BE53" si="39">+$AU41*S41</f>
        <v>0</v>
      </c>
      <c r="BF41" s="51">
        <f t="shared" ref="BF41:BF53" si="40">+$AU41*T41</f>
        <v>0</v>
      </c>
      <c r="BG41" s="51">
        <f t="shared" ref="BG41:BG53" si="41">+$AU41*U41</f>
        <v>0</v>
      </c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286"/>
    </row>
    <row r="42" spans="1:79" ht="14.25" hidden="1" x14ac:dyDescent="0.25">
      <c r="A42" s="103"/>
      <c r="B42" s="51"/>
      <c r="C42" s="411"/>
      <c r="D42" s="601"/>
      <c r="E42" s="980"/>
      <c r="F42" s="981"/>
      <c r="G42" s="981"/>
      <c r="H42" s="579"/>
      <c r="I42" s="580"/>
      <c r="J42" s="581"/>
      <c r="K42" s="581"/>
      <c r="L42" s="581"/>
      <c r="M42" s="581"/>
      <c r="N42" s="581"/>
      <c r="O42" s="581"/>
      <c r="P42" s="581"/>
      <c r="Q42" s="581"/>
      <c r="R42" s="581"/>
      <c r="S42" s="581"/>
      <c r="T42" s="581"/>
      <c r="U42" s="582"/>
      <c r="V42" s="135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65">
        <f t="shared" si="26"/>
        <v>0</v>
      </c>
      <c r="AU42" s="51">
        <f t="shared" si="29"/>
        <v>0</v>
      </c>
      <c r="AV42" s="51">
        <f t="shared" si="30"/>
        <v>0</v>
      </c>
      <c r="AW42" s="51">
        <f t="shared" si="31"/>
        <v>0</v>
      </c>
      <c r="AX42" s="51">
        <f t="shared" si="32"/>
        <v>0</v>
      </c>
      <c r="AY42" s="51">
        <f t="shared" si="33"/>
        <v>0</v>
      </c>
      <c r="AZ42" s="51">
        <f t="shared" si="34"/>
        <v>0</v>
      </c>
      <c r="BA42" s="51">
        <f t="shared" si="35"/>
        <v>0</v>
      </c>
      <c r="BB42" s="51">
        <f t="shared" si="36"/>
        <v>0</v>
      </c>
      <c r="BC42" s="51">
        <f t="shared" si="37"/>
        <v>0</v>
      </c>
      <c r="BD42" s="51">
        <f t="shared" si="38"/>
        <v>0</v>
      </c>
      <c r="BE42" s="51">
        <f t="shared" si="39"/>
        <v>0</v>
      </c>
      <c r="BF42" s="51">
        <f t="shared" si="40"/>
        <v>0</v>
      </c>
      <c r="BG42" s="51">
        <f t="shared" si="41"/>
        <v>0</v>
      </c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286"/>
    </row>
    <row r="43" spans="1:79" ht="14.25" hidden="1" x14ac:dyDescent="0.25">
      <c r="A43" s="103"/>
      <c r="B43" s="51"/>
      <c r="C43" s="411"/>
      <c r="D43" s="601"/>
      <c r="E43" s="980"/>
      <c r="F43" s="981"/>
      <c r="G43" s="981"/>
      <c r="H43" s="579"/>
      <c r="I43" s="580"/>
      <c r="J43" s="581"/>
      <c r="K43" s="581"/>
      <c r="L43" s="581"/>
      <c r="M43" s="581"/>
      <c r="N43" s="581"/>
      <c r="O43" s="581"/>
      <c r="P43" s="581"/>
      <c r="Q43" s="581"/>
      <c r="R43" s="581"/>
      <c r="S43" s="581"/>
      <c r="T43" s="581"/>
      <c r="U43" s="582"/>
      <c r="V43" s="135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665">
        <f t="shared" si="26"/>
        <v>0</v>
      </c>
      <c r="AU43" s="51">
        <f t="shared" si="29"/>
        <v>0</v>
      </c>
      <c r="AV43" s="51">
        <f t="shared" si="30"/>
        <v>0</v>
      </c>
      <c r="AW43" s="51">
        <f t="shared" si="31"/>
        <v>0</v>
      </c>
      <c r="AX43" s="51">
        <f t="shared" si="32"/>
        <v>0</v>
      </c>
      <c r="AY43" s="51">
        <f t="shared" si="33"/>
        <v>0</v>
      </c>
      <c r="AZ43" s="51">
        <f t="shared" si="34"/>
        <v>0</v>
      </c>
      <c r="BA43" s="51">
        <f t="shared" si="35"/>
        <v>0</v>
      </c>
      <c r="BB43" s="51">
        <f t="shared" si="36"/>
        <v>0</v>
      </c>
      <c r="BC43" s="51">
        <f t="shared" si="37"/>
        <v>0</v>
      </c>
      <c r="BD43" s="51">
        <f t="shared" si="38"/>
        <v>0</v>
      </c>
      <c r="BE43" s="51">
        <f t="shared" si="39"/>
        <v>0</v>
      </c>
      <c r="BF43" s="51">
        <f t="shared" si="40"/>
        <v>0</v>
      </c>
      <c r="BG43" s="51">
        <f t="shared" si="41"/>
        <v>0</v>
      </c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286"/>
    </row>
    <row r="44" spans="1:79" ht="14.25" hidden="1" x14ac:dyDescent="0.25">
      <c r="A44" s="103"/>
      <c r="B44" s="51"/>
      <c r="C44" s="411"/>
      <c r="D44" s="601"/>
      <c r="E44" s="980"/>
      <c r="F44" s="981"/>
      <c r="G44" s="981"/>
      <c r="H44" s="579"/>
      <c r="I44" s="580"/>
      <c r="J44" s="581"/>
      <c r="K44" s="581"/>
      <c r="L44" s="581"/>
      <c r="M44" s="581"/>
      <c r="N44" s="581"/>
      <c r="O44" s="581"/>
      <c r="P44" s="581"/>
      <c r="Q44" s="581"/>
      <c r="R44" s="581"/>
      <c r="S44" s="581"/>
      <c r="T44" s="581"/>
      <c r="U44" s="582"/>
      <c r="V44" s="135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665">
        <f t="shared" si="26"/>
        <v>0</v>
      </c>
      <c r="AU44" s="51">
        <f t="shared" si="29"/>
        <v>0</v>
      </c>
      <c r="AV44" s="51">
        <f t="shared" si="30"/>
        <v>0</v>
      </c>
      <c r="AW44" s="51">
        <f t="shared" si="31"/>
        <v>0</v>
      </c>
      <c r="AX44" s="51">
        <f t="shared" si="32"/>
        <v>0</v>
      </c>
      <c r="AY44" s="51">
        <f t="shared" si="33"/>
        <v>0</v>
      </c>
      <c r="AZ44" s="51">
        <f t="shared" si="34"/>
        <v>0</v>
      </c>
      <c r="BA44" s="51">
        <f t="shared" si="35"/>
        <v>0</v>
      </c>
      <c r="BB44" s="51">
        <f t="shared" si="36"/>
        <v>0</v>
      </c>
      <c r="BC44" s="51">
        <f t="shared" si="37"/>
        <v>0</v>
      </c>
      <c r="BD44" s="51">
        <f t="shared" si="38"/>
        <v>0</v>
      </c>
      <c r="BE44" s="51">
        <f t="shared" si="39"/>
        <v>0</v>
      </c>
      <c r="BF44" s="51">
        <f t="shared" si="40"/>
        <v>0</v>
      </c>
      <c r="BG44" s="51">
        <f t="shared" si="41"/>
        <v>0</v>
      </c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286"/>
    </row>
    <row r="45" spans="1:79" ht="14.25" hidden="1" x14ac:dyDescent="0.25">
      <c r="A45" s="103"/>
      <c r="B45" s="51"/>
      <c r="C45" s="411"/>
      <c r="D45" s="601"/>
      <c r="E45" s="980"/>
      <c r="F45" s="981"/>
      <c r="G45" s="981"/>
      <c r="H45" s="579"/>
      <c r="I45" s="580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2"/>
      <c r="V45" s="135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665">
        <f t="shared" si="26"/>
        <v>0</v>
      </c>
      <c r="AU45" s="51">
        <f t="shared" si="29"/>
        <v>0</v>
      </c>
      <c r="AV45" s="51">
        <f t="shared" si="30"/>
        <v>0</v>
      </c>
      <c r="AW45" s="51">
        <f t="shared" si="31"/>
        <v>0</v>
      </c>
      <c r="AX45" s="51">
        <f t="shared" si="32"/>
        <v>0</v>
      </c>
      <c r="AY45" s="51">
        <f t="shared" si="33"/>
        <v>0</v>
      </c>
      <c r="AZ45" s="51">
        <f t="shared" si="34"/>
        <v>0</v>
      </c>
      <c r="BA45" s="51">
        <f t="shared" si="35"/>
        <v>0</v>
      </c>
      <c r="BB45" s="51">
        <f t="shared" si="36"/>
        <v>0</v>
      </c>
      <c r="BC45" s="51">
        <f t="shared" si="37"/>
        <v>0</v>
      </c>
      <c r="BD45" s="51">
        <f t="shared" si="38"/>
        <v>0</v>
      </c>
      <c r="BE45" s="51">
        <f t="shared" si="39"/>
        <v>0</v>
      </c>
      <c r="BF45" s="51">
        <f t="shared" si="40"/>
        <v>0</v>
      </c>
      <c r="BG45" s="51">
        <f t="shared" si="41"/>
        <v>0</v>
      </c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286"/>
    </row>
    <row r="46" spans="1:79" ht="14.25" hidden="1" x14ac:dyDescent="0.25">
      <c r="A46" s="103"/>
      <c r="B46" s="51"/>
      <c r="C46" s="411"/>
      <c r="D46" s="601"/>
      <c r="E46" s="980"/>
      <c r="F46" s="981"/>
      <c r="G46" s="981"/>
      <c r="H46" s="579"/>
      <c r="I46" s="580"/>
      <c r="J46" s="581"/>
      <c r="K46" s="581"/>
      <c r="L46" s="581"/>
      <c r="M46" s="581"/>
      <c r="N46" s="581"/>
      <c r="O46" s="581"/>
      <c r="P46" s="581"/>
      <c r="Q46" s="581"/>
      <c r="R46" s="581"/>
      <c r="S46" s="581"/>
      <c r="T46" s="581"/>
      <c r="U46" s="582"/>
      <c r="V46" s="135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65">
        <f t="shared" si="26"/>
        <v>0</v>
      </c>
      <c r="AU46" s="51">
        <f t="shared" si="29"/>
        <v>0</v>
      </c>
      <c r="AV46" s="51">
        <f t="shared" si="30"/>
        <v>0</v>
      </c>
      <c r="AW46" s="51">
        <f t="shared" si="31"/>
        <v>0</v>
      </c>
      <c r="AX46" s="51">
        <f t="shared" si="32"/>
        <v>0</v>
      </c>
      <c r="AY46" s="51">
        <f t="shared" si="33"/>
        <v>0</v>
      </c>
      <c r="AZ46" s="51">
        <f t="shared" si="34"/>
        <v>0</v>
      </c>
      <c r="BA46" s="51">
        <f t="shared" si="35"/>
        <v>0</v>
      </c>
      <c r="BB46" s="51">
        <f t="shared" si="36"/>
        <v>0</v>
      </c>
      <c r="BC46" s="51">
        <f t="shared" si="37"/>
        <v>0</v>
      </c>
      <c r="BD46" s="51">
        <f t="shared" si="38"/>
        <v>0</v>
      </c>
      <c r="BE46" s="51">
        <f t="shared" si="39"/>
        <v>0</v>
      </c>
      <c r="BF46" s="51">
        <f t="shared" si="40"/>
        <v>0</v>
      </c>
      <c r="BG46" s="51">
        <f t="shared" si="41"/>
        <v>0</v>
      </c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286"/>
    </row>
    <row r="47" spans="1:79" ht="14.25" hidden="1" x14ac:dyDescent="0.25">
      <c r="A47" s="103"/>
      <c r="B47" s="51"/>
      <c r="C47" s="120"/>
      <c r="D47" s="602"/>
      <c r="E47" s="980"/>
      <c r="F47" s="981"/>
      <c r="G47" s="981"/>
      <c r="H47" s="579"/>
      <c r="I47" s="580"/>
      <c r="J47" s="581"/>
      <c r="K47" s="581"/>
      <c r="L47" s="581"/>
      <c r="M47" s="581"/>
      <c r="N47" s="581"/>
      <c r="O47" s="581"/>
      <c r="P47" s="581"/>
      <c r="Q47" s="581"/>
      <c r="R47" s="581"/>
      <c r="S47" s="581"/>
      <c r="T47" s="581"/>
      <c r="U47" s="582"/>
      <c r="V47" s="135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665">
        <f t="shared" si="26"/>
        <v>0</v>
      </c>
      <c r="AU47" s="51">
        <f t="shared" si="29"/>
        <v>0</v>
      </c>
      <c r="AV47" s="51">
        <f t="shared" si="30"/>
        <v>0</v>
      </c>
      <c r="AW47" s="51">
        <f t="shared" si="31"/>
        <v>0</v>
      </c>
      <c r="AX47" s="51">
        <f t="shared" si="32"/>
        <v>0</v>
      </c>
      <c r="AY47" s="51">
        <f t="shared" si="33"/>
        <v>0</v>
      </c>
      <c r="AZ47" s="51">
        <f t="shared" si="34"/>
        <v>0</v>
      </c>
      <c r="BA47" s="51">
        <f t="shared" si="35"/>
        <v>0</v>
      </c>
      <c r="BB47" s="51">
        <f t="shared" si="36"/>
        <v>0</v>
      </c>
      <c r="BC47" s="51">
        <f t="shared" si="37"/>
        <v>0</v>
      </c>
      <c r="BD47" s="51">
        <f t="shared" si="38"/>
        <v>0</v>
      </c>
      <c r="BE47" s="51">
        <f t="shared" si="39"/>
        <v>0</v>
      </c>
      <c r="BF47" s="51">
        <f t="shared" si="40"/>
        <v>0</v>
      </c>
      <c r="BG47" s="51">
        <f t="shared" si="41"/>
        <v>0</v>
      </c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286"/>
    </row>
    <row r="48" spans="1:79" ht="14.25" hidden="1" x14ac:dyDescent="0.25">
      <c r="A48" s="103"/>
      <c r="B48" s="51"/>
      <c r="C48" s="120"/>
      <c r="D48" s="602"/>
      <c r="E48" s="980"/>
      <c r="F48" s="981"/>
      <c r="G48" s="981"/>
      <c r="H48" s="579"/>
      <c r="I48" s="580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2"/>
      <c r="V48" s="135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665">
        <f t="shared" si="26"/>
        <v>0</v>
      </c>
      <c r="AU48" s="51">
        <f t="shared" si="29"/>
        <v>0</v>
      </c>
      <c r="AV48" s="51">
        <f t="shared" si="30"/>
        <v>0</v>
      </c>
      <c r="AW48" s="51">
        <f t="shared" si="31"/>
        <v>0</v>
      </c>
      <c r="AX48" s="51">
        <f t="shared" si="32"/>
        <v>0</v>
      </c>
      <c r="AY48" s="51">
        <f t="shared" si="33"/>
        <v>0</v>
      </c>
      <c r="AZ48" s="51">
        <f t="shared" si="34"/>
        <v>0</v>
      </c>
      <c r="BA48" s="51">
        <f t="shared" si="35"/>
        <v>0</v>
      </c>
      <c r="BB48" s="51">
        <f t="shared" si="36"/>
        <v>0</v>
      </c>
      <c r="BC48" s="51">
        <f t="shared" si="37"/>
        <v>0</v>
      </c>
      <c r="BD48" s="51">
        <f t="shared" si="38"/>
        <v>0</v>
      </c>
      <c r="BE48" s="51">
        <f t="shared" si="39"/>
        <v>0</v>
      </c>
      <c r="BF48" s="51">
        <f t="shared" si="40"/>
        <v>0</v>
      </c>
      <c r="BG48" s="51">
        <f t="shared" si="41"/>
        <v>0</v>
      </c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286"/>
    </row>
    <row r="49" spans="1:79" ht="14.25" hidden="1" x14ac:dyDescent="0.25">
      <c r="A49" s="103"/>
      <c r="B49" s="51"/>
      <c r="C49" s="120"/>
      <c r="D49" s="602"/>
      <c r="E49" s="980"/>
      <c r="F49" s="981"/>
      <c r="G49" s="981"/>
      <c r="H49" s="579"/>
      <c r="I49" s="580"/>
      <c r="J49" s="581"/>
      <c r="K49" s="581"/>
      <c r="L49" s="581"/>
      <c r="M49" s="581"/>
      <c r="N49" s="581"/>
      <c r="O49" s="581"/>
      <c r="P49" s="581"/>
      <c r="Q49" s="581"/>
      <c r="R49" s="581"/>
      <c r="S49" s="581"/>
      <c r="T49" s="581"/>
      <c r="U49" s="582"/>
      <c r="V49" s="135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65">
        <f t="shared" si="26"/>
        <v>0</v>
      </c>
      <c r="AU49" s="51">
        <f t="shared" si="29"/>
        <v>0</v>
      </c>
      <c r="AV49" s="51">
        <f t="shared" si="30"/>
        <v>0</v>
      </c>
      <c r="AW49" s="51">
        <f t="shared" si="31"/>
        <v>0</v>
      </c>
      <c r="AX49" s="51">
        <f t="shared" si="32"/>
        <v>0</v>
      </c>
      <c r="AY49" s="51">
        <f t="shared" si="33"/>
        <v>0</v>
      </c>
      <c r="AZ49" s="51">
        <f t="shared" si="34"/>
        <v>0</v>
      </c>
      <c r="BA49" s="51">
        <f t="shared" si="35"/>
        <v>0</v>
      </c>
      <c r="BB49" s="51">
        <f t="shared" si="36"/>
        <v>0</v>
      </c>
      <c r="BC49" s="51">
        <f t="shared" si="37"/>
        <v>0</v>
      </c>
      <c r="BD49" s="51">
        <f t="shared" si="38"/>
        <v>0</v>
      </c>
      <c r="BE49" s="51">
        <f t="shared" si="39"/>
        <v>0</v>
      </c>
      <c r="BF49" s="51">
        <f t="shared" si="40"/>
        <v>0</v>
      </c>
      <c r="BG49" s="51">
        <f t="shared" si="41"/>
        <v>0</v>
      </c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286"/>
    </row>
    <row r="50" spans="1:79" ht="14.25" hidden="1" x14ac:dyDescent="0.25">
      <c r="A50" s="103"/>
      <c r="B50" s="51"/>
      <c r="C50" s="120"/>
      <c r="D50" s="602"/>
      <c r="E50" s="980"/>
      <c r="F50" s="981"/>
      <c r="G50" s="981"/>
      <c r="H50" s="579"/>
      <c r="I50" s="580"/>
      <c r="J50" s="581"/>
      <c r="K50" s="581"/>
      <c r="L50" s="581"/>
      <c r="M50" s="581"/>
      <c r="N50" s="581"/>
      <c r="O50" s="581"/>
      <c r="P50" s="581"/>
      <c r="Q50" s="581"/>
      <c r="R50" s="581"/>
      <c r="S50" s="581"/>
      <c r="T50" s="581"/>
      <c r="U50" s="582"/>
      <c r="V50" s="135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665">
        <f t="shared" si="26"/>
        <v>0</v>
      </c>
      <c r="AU50" s="51">
        <f t="shared" si="29"/>
        <v>0</v>
      </c>
      <c r="AV50" s="51">
        <f t="shared" si="30"/>
        <v>0</v>
      </c>
      <c r="AW50" s="51">
        <f t="shared" si="31"/>
        <v>0</v>
      </c>
      <c r="AX50" s="51">
        <f t="shared" si="32"/>
        <v>0</v>
      </c>
      <c r="AY50" s="51">
        <f t="shared" si="33"/>
        <v>0</v>
      </c>
      <c r="AZ50" s="51">
        <f t="shared" si="34"/>
        <v>0</v>
      </c>
      <c r="BA50" s="51">
        <f t="shared" si="35"/>
        <v>0</v>
      </c>
      <c r="BB50" s="51">
        <f t="shared" si="36"/>
        <v>0</v>
      </c>
      <c r="BC50" s="51">
        <f t="shared" si="37"/>
        <v>0</v>
      </c>
      <c r="BD50" s="51">
        <f t="shared" si="38"/>
        <v>0</v>
      </c>
      <c r="BE50" s="51">
        <f t="shared" si="39"/>
        <v>0</v>
      </c>
      <c r="BF50" s="51">
        <f t="shared" si="40"/>
        <v>0</v>
      </c>
      <c r="BG50" s="51">
        <f t="shared" si="41"/>
        <v>0</v>
      </c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286"/>
    </row>
    <row r="51" spans="1:79" ht="14.25" hidden="1" x14ac:dyDescent="0.25">
      <c r="A51" s="103"/>
      <c r="B51" s="51"/>
      <c r="C51" s="120"/>
      <c r="D51" s="602"/>
      <c r="E51" s="980"/>
      <c r="F51" s="981"/>
      <c r="G51" s="981"/>
      <c r="H51" s="579"/>
      <c r="I51" s="580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2"/>
      <c r="V51" s="135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665">
        <f t="shared" si="26"/>
        <v>0</v>
      </c>
      <c r="AU51" s="51">
        <f t="shared" si="29"/>
        <v>0</v>
      </c>
      <c r="AV51" s="51">
        <f t="shared" si="30"/>
        <v>0</v>
      </c>
      <c r="AW51" s="51">
        <f t="shared" si="31"/>
        <v>0</v>
      </c>
      <c r="AX51" s="51">
        <f t="shared" si="32"/>
        <v>0</v>
      </c>
      <c r="AY51" s="51">
        <f t="shared" si="33"/>
        <v>0</v>
      </c>
      <c r="AZ51" s="51">
        <f t="shared" si="34"/>
        <v>0</v>
      </c>
      <c r="BA51" s="51">
        <f t="shared" si="35"/>
        <v>0</v>
      </c>
      <c r="BB51" s="51">
        <f t="shared" si="36"/>
        <v>0</v>
      </c>
      <c r="BC51" s="51">
        <f t="shared" si="37"/>
        <v>0</v>
      </c>
      <c r="BD51" s="51">
        <f t="shared" si="38"/>
        <v>0</v>
      </c>
      <c r="BE51" s="51">
        <f t="shared" si="39"/>
        <v>0</v>
      </c>
      <c r="BF51" s="51">
        <f t="shared" si="40"/>
        <v>0</v>
      </c>
      <c r="BG51" s="51">
        <f t="shared" si="41"/>
        <v>0</v>
      </c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286"/>
    </row>
    <row r="52" spans="1:79" ht="14.25" hidden="1" x14ac:dyDescent="0.25">
      <c r="A52" s="103"/>
      <c r="B52" s="51"/>
      <c r="C52" s="120"/>
      <c r="D52" s="602"/>
      <c r="E52" s="980"/>
      <c r="F52" s="981"/>
      <c r="G52" s="981"/>
      <c r="H52" s="579"/>
      <c r="I52" s="580"/>
      <c r="J52" s="581"/>
      <c r="K52" s="581"/>
      <c r="L52" s="581"/>
      <c r="M52" s="581"/>
      <c r="N52" s="581"/>
      <c r="O52" s="581"/>
      <c r="P52" s="581"/>
      <c r="Q52" s="581"/>
      <c r="R52" s="581"/>
      <c r="S52" s="581"/>
      <c r="T52" s="581"/>
      <c r="U52" s="582"/>
      <c r="V52" s="135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665">
        <f t="shared" si="26"/>
        <v>0</v>
      </c>
      <c r="AU52" s="51">
        <f t="shared" si="29"/>
        <v>0</v>
      </c>
      <c r="AV52" s="51">
        <f t="shared" si="30"/>
        <v>0</v>
      </c>
      <c r="AW52" s="51">
        <f t="shared" si="31"/>
        <v>0</v>
      </c>
      <c r="AX52" s="51">
        <f t="shared" si="32"/>
        <v>0</v>
      </c>
      <c r="AY52" s="51">
        <f t="shared" si="33"/>
        <v>0</v>
      </c>
      <c r="AZ52" s="51">
        <f t="shared" si="34"/>
        <v>0</v>
      </c>
      <c r="BA52" s="51">
        <f t="shared" si="35"/>
        <v>0</v>
      </c>
      <c r="BB52" s="51">
        <f t="shared" si="36"/>
        <v>0</v>
      </c>
      <c r="BC52" s="51">
        <f t="shared" si="37"/>
        <v>0</v>
      </c>
      <c r="BD52" s="51">
        <f t="shared" si="38"/>
        <v>0</v>
      </c>
      <c r="BE52" s="51">
        <f t="shared" si="39"/>
        <v>0</v>
      </c>
      <c r="BF52" s="51">
        <f t="shared" si="40"/>
        <v>0</v>
      </c>
      <c r="BG52" s="51">
        <f t="shared" si="41"/>
        <v>0</v>
      </c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286"/>
    </row>
    <row r="53" spans="1:79" ht="14.25" x14ac:dyDescent="0.25">
      <c r="A53" s="103"/>
      <c r="B53" s="51"/>
      <c r="C53" s="120"/>
      <c r="D53" s="603"/>
      <c r="E53" s="1065"/>
      <c r="F53" s="1066"/>
      <c r="G53" s="1066"/>
      <c r="H53" s="583"/>
      <c r="I53" s="584"/>
      <c r="J53" s="585"/>
      <c r="K53" s="585"/>
      <c r="L53" s="585"/>
      <c r="M53" s="585"/>
      <c r="N53" s="585"/>
      <c r="O53" s="585"/>
      <c r="P53" s="585"/>
      <c r="Q53" s="585"/>
      <c r="R53" s="585"/>
      <c r="S53" s="585"/>
      <c r="T53" s="585"/>
      <c r="U53" s="586"/>
      <c r="V53" s="135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677">
        <f t="shared" si="26"/>
        <v>0</v>
      </c>
      <c r="AU53" s="678">
        <f t="shared" si="29"/>
        <v>0</v>
      </c>
      <c r="AV53" s="678">
        <f t="shared" si="30"/>
        <v>0</v>
      </c>
      <c r="AW53" s="678">
        <f t="shared" si="31"/>
        <v>0</v>
      </c>
      <c r="AX53" s="678">
        <f t="shared" si="32"/>
        <v>0</v>
      </c>
      <c r="AY53" s="678">
        <f t="shared" si="33"/>
        <v>0</v>
      </c>
      <c r="AZ53" s="678">
        <f t="shared" si="34"/>
        <v>0</v>
      </c>
      <c r="BA53" s="678">
        <f t="shared" si="35"/>
        <v>0</v>
      </c>
      <c r="BB53" s="678">
        <f t="shared" si="36"/>
        <v>0</v>
      </c>
      <c r="BC53" s="678">
        <f t="shared" si="37"/>
        <v>0</v>
      </c>
      <c r="BD53" s="678">
        <f t="shared" si="38"/>
        <v>0</v>
      </c>
      <c r="BE53" s="678">
        <f t="shared" si="39"/>
        <v>0</v>
      </c>
      <c r="BF53" s="678">
        <f t="shared" si="40"/>
        <v>0</v>
      </c>
      <c r="BG53" s="678">
        <f t="shared" si="41"/>
        <v>0</v>
      </c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286"/>
    </row>
    <row r="54" spans="1:79" ht="5.0999999999999996" customHeight="1" x14ac:dyDescent="0.25">
      <c r="A54" s="103"/>
      <c r="B54" s="51"/>
      <c r="C54" s="120"/>
      <c r="D54" s="604"/>
      <c r="E54" s="605"/>
      <c r="F54" s="606"/>
      <c r="G54" s="606"/>
      <c r="H54" s="606"/>
      <c r="I54" s="607"/>
      <c r="J54" s="608"/>
      <c r="K54" s="608"/>
      <c r="L54" s="608"/>
      <c r="M54" s="608"/>
      <c r="N54" s="608"/>
      <c r="O54" s="608"/>
      <c r="P54" s="608"/>
      <c r="Q54" s="608"/>
      <c r="R54" s="608"/>
      <c r="S54" s="608"/>
      <c r="T54" s="608"/>
      <c r="U54" s="608"/>
      <c r="V54" s="216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286"/>
    </row>
    <row r="55" spans="1:79" ht="5.0999999999999996" customHeight="1" x14ac:dyDescent="0.25">
      <c r="A55" s="103"/>
      <c r="B55" s="51"/>
      <c r="C55" s="661"/>
      <c r="D55" s="609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217"/>
      <c r="W55" s="66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286"/>
    </row>
    <row r="56" spans="1:79" ht="15" customHeight="1" x14ac:dyDescent="0.3">
      <c r="A56" s="103"/>
      <c r="B56" s="51"/>
      <c r="D56" s="213">
        <v>2</v>
      </c>
      <c r="E56" s="1039" t="s">
        <v>134</v>
      </c>
      <c r="F56" s="1040"/>
      <c r="G56" s="1040"/>
      <c r="H56" s="1040"/>
      <c r="I56" s="1040"/>
      <c r="J56" s="1040"/>
      <c r="K56" s="1040"/>
      <c r="L56" s="1040"/>
      <c r="M56" s="1041"/>
      <c r="N56" s="610"/>
      <c r="O56" s="610"/>
      <c r="P56" s="610"/>
      <c r="Q56" s="610"/>
      <c r="R56" s="610"/>
      <c r="S56" s="610"/>
      <c r="T56" s="610"/>
      <c r="U56" s="610"/>
      <c r="V56" s="190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672">
        <f>+D56</f>
        <v>2</v>
      </c>
      <c r="AT56" s="673" t="str">
        <f>+E56</f>
        <v xml:space="preserve">  Personal de Marketing y Ventas</v>
      </c>
      <c r="AU56" s="673"/>
      <c r="AV56" s="673"/>
      <c r="AW56" s="673"/>
      <c r="AX56" s="673"/>
      <c r="AY56" s="673"/>
      <c r="AZ56" s="673"/>
      <c r="BA56" s="673"/>
      <c r="BB56" s="673"/>
      <c r="BC56" s="673"/>
      <c r="BD56" s="673"/>
      <c r="BE56" s="673"/>
      <c r="BF56" s="673"/>
      <c r="BG56" s="673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286"/>
    </row>
    <row r="57" spans="1:79" ht="12" customHeight="1" x14ac:dyDescent="0.2">
      <c r="A57" s="103"/>
      <c r="B57" s="51"/>
      <c r="C57" s="120"/>
      <c r="D57" s="569"/>
      <c r="E57" s="570"/>
      <c r="F57" s="571"/>
      <c r="G57" s="571"/>
      <c r="H57" s="571"/>
      <c r="I57" s="571"/>
      <c r="J57" s="1052" t="s">
        <v>385</v>
      </c>
      <c r="K57" s="1053"/>
      <c r="L57" s="1053"/>
      <c r="M57" s="1053"/>
      <c r="N57" s="1053"/>
      <c r="O57" s="1053"/>
      <c r="P57" s="1053"/>
      <c r="Q57" s="1053"/>
      <c r="R57" s="1053"/>
      <c r="S57" s="1053"/>
      <c r="T57" s="1053"/>
      <c r="U57" s="1054"/>
      <c r="V57" s="135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286"/>
    </row>
    <row r="58" spans="1:79" ht="14.25" x14ac:dyDescent="0.25">
      <c r="A58" s="103"/>
      <c r="B58" s="51"/>
      <c r="C58" s="120"/>
      <c r="D58" s="572"/>
      <c r="E58" s="1029" t="s">
        <v>124</v>
      </c>
      <c r="F58" s="1029"/>
      <c r="G58" s="1029"/>
      <c r="H58" s="651" t="s">
        <v>125</v>
      </c>
      <c r="I58" s="652" t="s">
        <v>126</v>
      </c>
      <c r="J58" s="653" t="str">
        <f t="shared" ref="J58:U58" si="42">J36</f>
        <v>Enero</v>
      </c>
      <c r="K58" s="653" t="str">
        <f t="shared" si="42"/>
        <v>Febrero</v>
      </c>
      <c r="L58" s="653" t="str">
        <f t="shared" si="42"/>
        <v>Marzo</v>
      </c>
      <c r="M58" s="653" t="str">
        <f t="shared" si="42"/>
        <v>Abril</v>
      </c>
      <c r="N58" s="653" t="str">
        <f t="shared" si="42"/>
        <v>Mayo</v>
      </c>
      <c r="O58" s="653" t="str">
        <f t="shared" si="42"/>
        <v>Junio</v>
      </c>
      <c r="P58" s="653" t="str">
        <f t="shared" si="42"/>
        <v>Julio</v>
      </c>
      <c r="Q58" s="653" t="str">
        <f t="shared" si="42"/>
        <v>Agosto</v>
      </c>
      <c r="R58" s="653" t="str">
        <f t="shared" si="42"/>
        <v>Septiembre</v>
      </c>
      <c r="S58" s="653" t="str">
        <f t="shared" si="42"/>
        <v>Octubre</v>
      </c>
      <c r="T58" s="653" t="str">
        <f t="shared" si="42"/>
        <v>Noviembre</v>
      </c>
      <c r="U58" s="653" t="str">
        <f t="shared" si="42"/>
        <v>Diciembre</v>
      </c>
      <c r="V58" s="135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676" t="s">
        <v>0</v>
      </c>
      <c r="AU58" s="51">
        <f>+AU60+AU67+AU86</f>
        <v>0</v>
      </c>
      <c r="AV58" s="51">
        <f t="shared" ref="AV58:BG58" si="43">+AV60+AV67+AV86</f>
        <v>0</v>
      </c>
      <c r="AW58" s="51">
        <f t="shared" si="43"/>
        <v>0</v>
      </c>
      <c r="AX58" s="51">
        <f t="shared" si="43"/>
        <v>0</v>
      </c>
      <c r="AY58" s="51">
        <f t="shared" si="43"/>
        <v>0</v>
      </c>
      <c r="AZ58" s="51">
        <f t="shared" si="43"/>
        <v>0</v>
      </c>
      <c r="BA58" s="51">
        <f t="shared" si="43"/>
        <v>0</v>
      </c>
      <c r="BB58" s="51">
        <f t="shared" si="43"/>
        <v>0</v>
      </c>
      <c r="BC58" s="51">
        <f t="shared" si="43"/>
        <v>0</v>
      </c>
      <c r="BD58" s="51">
        <f t="shared" si="43"/>
        <v>0</v>
      </c>
      <c r="BE58" s="51">
        <f t="shared" si="43"/>
        <v>0</v>
      </c>
      <c r="BF58" s="51">
        <f t="shared" si="43"/>
        <v>0</v>
      </c>
      <c r="BG58" s="51">
        <f t="shared" si="43"/>
        <v>0</v>
      </c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286"/>
    </row>
    <row r="59" spans="1:79" ht="14.25" hidden="1" x14ac:dyDescent="0.25">
      <c r="A59" s="103"/>
      <c r="B59" s="51"/>
      <c r="C59" s="120"/>
      <c r="D59" s="572"/>
      <c r="E59" s="1030"/>
      <c r="F59" s="1031"/>
      <c r="G59" s="1031"/>
      <c r="H59" s="1032"/>
      <c r="I59" s="1032"/>
      <c r="J59" s="611"/>
      <c r="K59" s="611"/>
      <c r="L59" s="611"/>
      <c r="M59" s="611"/>
      <c r="N59" s="611"/>
      <c r="O59" s="611"/>
      <c r="P59" s="611"/>
      <c r="Q59" s="611"/>
      <c r="R59" s="611"/>
      <c r="S59" s="611"/>
      <c r="T59" s="611"/>
      <c r="U59" s="612"/>
      <c r="V59" s="135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 t="str">
        <f t="shared" ref="AV59:BG59" si="44">+J58</f>
        <v>Enero</v>
      </c>
      <c r="AW59" s="51" t="str">
        <f t="shared" si="44"/>
        <v>Febrero</v>
      </c>
      <c r="AX59" s="51" t="str">
        <f t="shared" si="44"/>
        <v>Marzo</v>
      </c>
      <c r="AY59" s="51" t="str">
        <f t="shared" si="44"/>
        <v>Abril</v>
      </c>
      <c r="AZ59" s="51" t="str">
        <f t="shared" si="44"/>
        <v>Mayo</v>
      </c>
      <c r="BA59" s="51" t="str">
        <f t="shared" si="44"/>
        <v>Junio</v>
      </c>
      <c r="BB59" s="51" t="str">
        <f t="shared" si="44"/>
        <v>Julio</v>
      </c>
      <c r="BC59" s="51" t="str">
        <f t="shared" si="44"/>
        <v>Agosto</v>
      </c>
      <c r="BD59" s="51" t="str">
        <f t="shared" si="44"/>
        <v>Septiembre</v>
      </c>
      <c r="BE59" s="51" t="str">
        <f t="shared" si="44"/>
        <v>Octubre</v>
      </c>
      <c r="BF59" s="51" t="str">
        <f t="shared" si="44"/>
        <v>Noviembre</v>
      </c>
      <c r="BG59" s="51" t="str">
        <f t="shared" si="44"/>
        <v>Diciembre</v>
      </c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286"/>
    </row>
    <row r="60" spans="1:79" ht="14.25" x14ac:dyDescent="0.25">
      <c r="A60" s="103"/>
      <c r="B60" s="51"/>
      <c r="C60" s="120"/>
      <c r="D60" s="572"/>
      <c r="E60" s="1036" t="s">
        <v>127</v>
      </c>
      <c r="F60" s="1037"/>
      <c r="G60" s="1038"/>
      <c r="H60" s="1014"/>
      <c r="I60" s="1015"/>
      <c r="J60" s="573">
        <f>SUM(J61:J65)</f>
        <v>0</v>
      </c>
      <c r="K60" s="573">
        <f t="shared" ref="K60:U60" si="45">SUM(K61:K65)</f>
        <v>0</v>
      </c>
      <c r="L60" s="573">
        <f t="shared" si="45"/>
        <v>0</v>
      </c>
      <c r="M60" s="573">
        <f t="shared" si="45"/>
        <v>0</v>
      </c>
      <c r="N60" s="573">
        <f t="shared" si="45"/>
        <v>0</v>
      </c>
      <c r="O60" s="573">
        <f t="shared" si="45"/>
        <v>0</v>
      </c>
      <c r="P60" s="573">
        <f t="shared" si="45"/>
        <v>0</v>
      </c>
      <c r="Q60" s="573">
        <f t="shared" si="45"/>
        <v>0</v>
      </c>
      <c r="R60" s="573">
        <f t="shared" si="45"/>
        <v>0</v>
      </c>
      <c r="S60" s="573">
        <f t="shared" si="45"/>
        <v>0</v>
      </c>
      <c r="T60" s="573">
        <f t="shared" si="45"/>
        <v>0</v>
      </c>
      <c r="U60" s="574">
        <f t="shared" si="45"/>
        <v>0</v>
      </c>
      <c r="V60" s="135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65" t="str">
        <f t="shared" ref="AT60:AT65" si="46">+E60</f>
        <v>Dirección</v>
      </c>
      <c r="AU60" s="51">
        <f>SUM(AV60:BG60)</f>
        <v>0</v>
      </c>
      <c r="AV60" s="51">
        <f t="shared" ref="AV60:BG60" si="47">SUM(AV61:AV65)</f>
        <v>0</v>
      </c>
      <c r="AW60" s="51">
        <f t="shared" si="47"/>
        <v>0</v>
      </c>
      <c r="AX60" s="51">
        <f t="shared" si="47"/>
        <v>0</v>
      </c>
      <c r="AY60" s="51">
        <f t="shared" si="47"/>
        <v>0</v>
      </c>
      <c r="AZ60" s="51">
        <f t="shared" si="47"/>
        <v>0</v>
      </c>
      <c r="BA60" s="51">
        <f t="shared" si="47"/>
        <v>0</v>
      </c>
      <c r="BB60" s="51">
        <f t="shared" si="47"/>
        <v>0</v>
      </c>
      <c r="BC60" s="51">
        <f t="shared" si="47"/>
        <v>0</v>
      </c>
      <c r="BD60" s="51">
        <f t="shared" si="47"/>
        <v>0</v>
      </c>
      <c r="BE60" s="51">
        <f t="shared" si="47"/>
        <v>0</v>
      </c>
      <c r="BF60" s="51">
        <f t="shared" si="47"/>
        <v>0</v>
      </c>
      <c r="BG60" s="51">
        <f t="shared" si="47"/>
        <v>0</v>
      </c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286"/>
    </row>
    <row r="61" spans="1:79" ht="14.25" x14ac:dyDescent="0.25">
      <c r="A61" s="103"/>
      <c r="B61" s="51"/>
      <c r="C61" s="120"/>
      <c r="D61" s="572"/>
      <c r="E61" s="974" t="s">
        <v>232</v>
      </c>
      <c r="F61" s="975"/>
      <c r="G61" s="976"/>
      <c r="H61" s="575"/>
      <c r="I61" s="576"/>
      <c r="J61" s="577"/>
      <c r="K61" s="577"/>
      <c r="L61" s="577"/>
      <c r="M61" s="577"/>
      <c r="N61" s="577"/>
      <c r="O61" s="577"/>
      <c r="P61" s="577"/>
      <c r="Q61" s="577"/>
      <c r="R61" s="577"/>
      <c r="S61" s="577"/>
      <c r="T61" s="577"/>
      <c r="U61" s="600"/>
      <c r="V61" s="135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665" t="str">
        <f t="shared" si="46"/>
        <v>Director Comercial</v>
      </c>
      <c r="AU61" s="51">
        <f>+(H61*I61)+H61</f>
        <v>0</v>
      </c>
      <c r="AV61" s="51">
        <f t="shared" ref="AV61:BG65" si="48">+$AU61*J61</f>
        <v>0</v>
      </c>
      <c r="AW61" s="51">
        <f t="shared" si="48"/>
        <v>0</v>
      </c>
      <c r="AX61" s="51">
        <f t="shared" si="48"/>
        <v>0</v>
      </c>
      <c r="AY61" s="51">
        <f t="shared" si="48"/>
        <v>0</v>
      </c>
      <c r="AZ61" s="51">
        <f t="shared" si="48"/>
        <v>0</v>
      </c>
      <c r="BA61" s="51">
        <f t="shared" si="48"/>
        <v>0</v>
      </c>
      <c r="BB61" s="51">
        <f t="shared" si="48"/>
        <v>0</v>
      </c>
      <c r="BC61" s="51">
        <f t="shared" si="48"/>
        <v>0</v>
      </c>
      <c r="BD61" s="51">
        <f t="shared" si="48"/>
        <v>0</v>
      </c>
      <c r="BE61" s="51">
        <f t="shared" si="48"/>
        <v>0</v>
      </c>
      <c r="BF61" s="51">
        <f t="shared" si="48"/>
        <v>0</v>
      </c>
      <c r="BG61" s="51">
        <f t="shared" si="48"/>
        <v>0</v>
      </c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286"/>
    </row>
    <row r="62" spans="1:79" ht="14.25" x14ac:dyDescent="0.25">
      <c r="A62" s="103"/>
      <c r="B62" s="51"/>
      <c r="C62" s="120"/>
      <c r="D62" s="572"/>
      <c r="E62" s="977" t="s">
        <v>129</v>
      </c>
      <c r="F62" s="978"/>
      <c r="G62" s="979"/>
      <c r="H62" s="579"/>
      <c r="I62" s="580"/>
      <c r="J62" s="581"/>
      <c r="K62" s="581"/>
      <c r="L62" s="581"/>
      <c r="M62" s="581"/>
      <c r="N62" s="581"/>
      <c r="O62" s="581"/>
      <c r="P62" s="581"/>
      <c r="Q62" s="581"/>
      <c r="R62" s="581"/>
      <c r="S62" s="581"/>
      <c r="T62" s="581"/>
      <c r="U62" s="582"/>
      <c r="V62" s="135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665" t="str">
        <f t="shared" si="46"/>
        <v>Otros Directivos</v>
      </c>
      <c r="AU62" s="51">
        <f>+(H62*I62)+H62</f>
        <v>0</v>
      </c>
      <c r="AV62" s="51">
        <f t="shared" si="48"/>
        <v>0</v>
      </c>
      <c r="AW62" s="51">
        <f t="shared" si="48"/>
        <v>0</v>
      </c>
      <c r="AX62" s="51">
        <f t="shared" si="48"/>
        <v>0</v>
      </c>
      <c r="AY62" s="51">
        <f t="shared" si="48"/>
        <v>0</v>
      </c>
      <c r="AZ62" s="51">
        <f t="shared" si="48"/>
        <v>0</v>
      </c>
      <c r="BA62" s="51">
        <f t="shared" si="48"/>
        <v>0</v>
      </c>
      <c r="BB62" s="51">
        <f t="shared" si="48"/>
        <v>0</v>
      </c>
      <c r="BC62" s="51">
        <f t="shared" si="48"/>
        <v>0</v>
      </c>
      <c r="BD62" s="51">
        <f t="shared" si="48"/>
        <v>0</v>
      </c>
      <c r="BE62" s="51">
        <f t="shared" si="48"/>
        <v>0</v>
      </c>
      <c r="BF62" s="51">
        <f t="shared" si="48"/>
        <v>0</v>
      </c>
      <c r="BG62" s="51">
        <f t="shared" si="48"/>
        <v>0</v>
      </c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286"/>
    </row>
    <row r="63" spans="1:79" ht="14.25" x14ac:dyDescent="0.25">
      <c r="A63" s="103"/>
      <c r="B63" s="51"/>
      <c r="C63" s="120"/>
      <c r="D63" s="572"/>
      <c r="E63" s="977"/>
      <c r="F63" s="978"/>
      <c r="G63" s="979"/>
      <c r="H63" s="579"/>
      <c r="I63" s="580"/>
      <c r="J63" s="581"/>
      <c r="K63" s="581"/>
      <c r="L63" s="581"/>
      <c r="M63" s="581"/>
      <c r="N63" s="581"/>
      <c r="O63" s="581"/>
      <c r="P63" s="581"/>
      <c r="Q63" s="581"/>
      <c r="R63" s="581"/>
      <c r="S63" s="581"/>
      <c r="T63" s="581"/>
      <c r="U63" s="582"/>
      <c r="V63" s="135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65">
        <f t="shared" si="46"/>
        <v>0</v>
      </c>
      <c r="AU63" s="51">
        <f>+(H63*I63)+H63</f>
        <v>0</v>
      </c>
      <c r="AV63" s="51">
        <f t="shared" si="48"/>
        <v>0</v>
      </c>
      <c r="AW63" s="51">
        <f t="shared" si="48"/>
        <v>0</v>
      </c>
      <c r="AX63" s="51">
        <f t="shared" si="48"/>
        <v>0</v>
      </c>
      <c r="AY63" s="51">
        <f t="shared" si="48"/>
        <v>0</v>
      </c>
      <c r="AZ63" s="51">
        <f t="shared" si="48"/>
        <v>0</v>
      </c>
      <c r="BA63" s="51">
        <f t="shared" si="48"/>
        <v>0</v>
      </c>
      <c r="BB63" s="51">
        <f t="shared" si="48"/>
        <v>0</v>
      </c>
      <c r="BC63" s="51">
        <f t="shared" si="48"/>
        <v>0</v>
      </c>
      <c r="BD63" s="51">
        <f t="shared" si="48"/>
        <v>0</v>
      </c>
      <c r="BE63" s="51">
        <f t="shared" si="48"/>
        <v>0</v>
      </c>
      <c r="BF63" s="51">
        <f t="shared" si="48"/>
        <v>0</v>
      </c>
      <c r="BG63" s="51">
        <f t="shared" si="48"/>
        <v>0</v>
      </c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286"/>
    </row>
    <row r="64" spans="1:79" ht="14.25" x14ac:dyDescent="0.25">
      <c r="A64" s="103"/>
      <c r="B64" s="51"/>
      <c r="C64" s="120"/>
      <c r="D64" s="572"/>
      <c r="E64" s="977"/>
      <c r="F64" s="978"/>
      <c r="G64" s="979"/>
      <c r="H64" s="579"/>
      <c r="I64" s="580"/>
      <c r="J64" s="581"/>
      <c r="K64" s="581"/>
      <c r="L64" s="581"/>
      <c r="M64" s="581"/>
      <c r="N64" s="581"/>
      <c r="O64" s="581"/>
      <c r="P64" s="581"/>
      <c r="Q64" s="581"/>
      <c r="R64" s="581"/>
      <c r="S64" s="581"/>
      <c r="T64" s="581"/>
      <c r="U64" s="582"/>
      <c r="V64" s="135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665">
        <f t="shared" si="46"/>
        <v>0</v>
      </c>
      <c r="AU64" s="51">
        <f>+(H64*I64)+H64</f>
        <v>0</v>
      </c>
      <c r="AV64" s="51">
        <f t="shared" si="48"/>
        <v>0</v>
      </c>
      <c r="AW64" s="51">
        <f t="shared" si="48"/>
        <v>0</v>
      </c>
      <c r="AX64" s="51">
        <f t="shared" si="48"/>
        <v>0</v>
      </c>
      <c r="AY64" s="51">
        <f t="shared" si="48"/>
        <v>0</v>
      </c>
      <c r="AZ64" s="51">
        <f t="shared" si="48"/>
        <v>0</v>
      </c>
      <c r="BA64" s="51">
        <f t="shared" si="48"/>
        <v>0</v>
      </c>
      <c r="BB64" s="51">
        <f t="shared" si="48"/>
        <v>0</v>
      </c>
      <c r="BC64" s="51">
        <f t="shared" si="48"/>
        <v>0</v>
      </c>
      <c r="BD64" s="51">
        <f t="shared" si="48"/>
        <v>0</v>
      </c>
      <c r="BE64" s="51">
        <f t="shared" si="48"/>
        <v>0</v>
      </c>
      <c r="BF64" s="51">
        <f t="shared" si="48"/>
        <v>0</v>
      </c>
      <c r="BG64" s="51">
        <f t="shared" si="48"/>
        <v>0</v>
      </c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286"/>
    </row>
    <row r="65" spans="1:79" ht="14.25" x14ac:dyDescent="0.25">
      <c r="A65" s="103"/>
      <c r="B65" s="51"/>
      <c r="C65" s="120"/>
      <c r="D65" s="572"/>
      <c r="E65" s="1042"/>
      <c r="F65" s="1043"/>
      <c r="G65" s="1044"/>
      <c r="H65" s="583"/>
      <c r="I65" s="584"/>
      <c r="J65" s="585"/>
      <c r="K65" s="585"/>
      <c r="L65" s="585"/>
      <c r="M65" s="585"/>
      <c r="N65" s="585"/>
      <c r="O65" s="585"/>
      <c r="P65" s="585"/>
      <c r="Q65" s="585"/>
      <c r="R65" s="585"/>
      <c r="S65" s="585"/>
      <c r="T65" s="585"/>
      <c r="U65" s="586"/>
      <c r="V65" s="135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665">
        <f t="shared" si="46"/>
        <v>0</v>
      </c>
      <c r="AU65" s="51">
        <f>+(H65*I65)+H65</f>
        <v>0</v>
      </c>
      <c r="AV65" s="51">
        <f t="shared" si="48"/>
        <v>0</v>
      </c>
      <c r="AW65" s="51">
        <f t="shared" si="48"/>
        <v>0</v>
      </c>
      <c r="AX65" s="51">
        <f t="shared" si="48"/>
        <v>0</v>
      </c>
      <c r="AY65" s="51">
        <f t="shared" si="48"/>
        <v>0</v>
      </c>
      <c r="AZ65" s="51">
        <f t="shared" si="48"/>
        <v>0</v>
      </c>
      <c r="BA65" s="51">
        <f t="shared" si="48"/>
        <v>0</v>
      </c>
      <c r="BB65" s="51">
        <f t="shared" si="48"/>
        <v>0</v>
      </c>
      <c r="BC65" s="51">
        <f t="shared" si="48"/>
        <v>0</v>
      </c>
      <c r="BD65" s="51">
        <f t="shared" si="48"/>
        <v>0</v>
      </c>
      <c r="BE65" s="51">
        <f t="shared" si="48"/>
        <v>0</v>
      </c>
      <c r="BF65" s="51">
        <f t="shared" si="48"/>
        <v>0</v>
      </c>
      <c r="BG65" s="51">
        <f t="shared" si="48"/>
        <v>0</v>
      </c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286"/>
    </row>
    <row r="66" spans="1:79" ht="14.25" x14ac:dyDescent="0.25">
      <c r="A66" s="103"/>
      <c r="B66" s="51"/>
      <c r="C66" s="120"/>
      <c r="D66" s="572"/>
      <c r="E66" s="1051" t="str">
        <f t="shared" ref="E66:U66" si="49">E58</f>
        <v>Empleo o puesto de trabajo</v>
      </c>
      <c r="F66" s="1051"/>
      <c r="G66" s="1051"/>
      <c r="H66" s="651" t="str">
        <f t="shared" si="49"/>
        <v>Salario Mes</v>
      </c>
      <c r="I66" s="652" t="str">
        <f t="shared" si="49"/>
        <v>%SCE</v>
      </c>
      <c r="J66" s="653" t="str">
        <f t="shared" si="49"/>
        <v>Enero</v>
      </c>
      <c r="K66" s="653" t="str">
        <f t="shared" si="49"/>
        <v>Febrero</v>
      </c>
      <c r="L66" s="653" t="str">
        <f t="shared" si="49"/>
        <v>Marzo</v>
      </c>
      <c r="M66" s="653" t="str">
        <f t="shared" si="49"/>
        <v>Abril</v>
      </c>
      <c r="N66" s="653" t="str">
        <f t="shared" si="49"/>
        <v>Mayo</v>
      </c>
      <c r="O66" s="653" t="str">
        <f t="shared" si="49"/>
        <v>Junio</v>
      </c>
      <c r="P66" s="653" t="str">
        <f t="shared" si="49"/>
        <v>Julio</v>
      </c>
      <c r="Q66" s="653" t="str">
        <f t="shared" si="49"/>
        <v>Agosto</v>
      </c>
      <c r="R66" s="653" t="str">
        <f t="shared" si="49"/>
        <v>Septiembre</v>
      </c>
      <c r="S66" s="653" t="str">
        <f t="shared" si="49"/>
        <v>Octubre</v>
      </c>
      <c r="T66" s="653" t="str">
        <f t="shared" si="49"/>
        <v>Noviembre</v>
      </c>
      <c r="U66" s="653" t="str">
        <f t="shared" si="49"/>
        <v>Diciembre</v>
      </c>
      <c r="V66" s="135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286"/>
    </row>
    <row r="67" spans="1:79" ht="14.25" x14ac:dyDescent="0.25">
      <c r="A67" s="103"/>
      <c r="B67" s="51"/>
      <c r="C67" s="120"/>
      <c r="D67" s="572"/>
      <c r="E67" s="1036" t="s">
        <v>130</v>
      </c>
      <c r="F67" s="1037"/>
      <c r="G67" s="1038"/>
      <c r="H67" s="1014"/>
      <c r="I67" s="1015"/>
      <c r="J67" s="573">
        <f>SUM(J68:J83)</f>
        <v>0</v>
      </c>
      <c r="K67" s="573">
        <f t="shared" ref="K67:U67" si="50">SUM(K68:K83)</f>
        <v>0</v>
      </c>
      <c r="L67" s="573">
        <f t="shared" si="50"/>
        <v>0</v>
      </c>
      <c r="M67" s="573">
        <f t="shared" si="50"/>
        <v>0</v>
      </c>
      <c r="N67" s="573">
        <f t="shared" si="50"/>
        <v>0</v>
      </c>
      <c r="O67" s="573">
        <f t="shared" si="50"/>
        <v>0</v>
      </c>
      <c r="P67" s="573">
        <f t="shared" si="50"/>
        <v>0</v>
      </c>
      <c r="Q67" s="573">
        <f t="shared" si="50"/>
        <v>0</v>
      </c>
      <c r="R67" s="573">
        <f t="shared" si="50"/>
        <v>0</v>
      </c>
      <c r="S67" s="573">
        <f t="shared" si="50"/>
        <v>0</v>
      </c>
      <c r="T67" s="573">
        <f t="shared" si="50"/>
        <v>0</v>
      </c>
      <c r="U67" s="574">
        <f t="shared" si="50"/>
        <v>0</v>
      </c>
      <c r="V67" s="135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65" t="str">
        <f>+E67</f>
        <v>Personal Fijo</v>
      </c>
      <c r="AU67" s="51">
        <f>SUM(AV67:BG67)</f>
        <v>0</v>
      </c>
      <c r="AV67" s="51">
        <f t="shared" ref="AV67:BG67" si="51">SUM(AV68:AV83)</f>
        <v>0</v>
      </c>
      <c r="AW67" s="51">
        <f t="shared" si="51"/>
        <v>0</v>
      </c>
      <c r="AX67" s="51">
        <f t="shared" si="51"/>
        <v>0</v>
      </c>
      <c r="AY67" s="51">
        <f t="shared" si="51"/>
        <v>0</v>
      </c>
      <c r="AZ67" s="51">
        <f t="shared" si="51"/>
        <v>0</v>
      </c>
      <c r="BA67" s="51">
        <f t="shared" si="51"/>
        <v>0</v>
      </c>
      <c r="BB67" s="51">
        <f t="shared" si="51"/>
        <v>0</v>
      </c>
      <c r="BC67" s="51">
        <f t="shared" si="51"/>
        <v>0</v>
      </c>
      <c r="BD67" s="51">
        <f t="shared" si="51"/>
        <v>0</v>
      </c>
      <c r="BE67" s="51">
        <f t="shared" si="51"/>
        <v>0</v>
      </c>
      <c r="BF67" s="51">
        <f t="shared" si="51"/>
        <v>0</v>
      </c>
      <c r="BG67" s="51">
        <f t="shared" si="51"/>
        <v>0</v>
      </c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286"/>
    </row>
    <row r="68" spans="1:79" ht="14.25" x14ac:dyDescent="0.25">
      <c r="A68" s="103"/>
      <c r="B68" s="51"/>
      <c r="C68" s="120"/>
      <c r="D68" s="572"/>
      <c r="E68" s="974" t="s">
        <v>233</v>
      </c>
      <c r="F68" s="975"/>
      <c r="G68" s="976"/>
      <c r="H68" s="575"/>
      <c r="I68" s="576"/>
      <c r="J68" s="577"/>
      <c r="K68" s="577"/>
      <c r="L68" s="577"/>
      <c r="M68" s="577"/>
      <c r="N68" s="577"/>
      <c r="O68" s="577"/>
      <c r="P68" s="577"/>
      <c r="Q68" s="577"/>
      <c r="R68" s="577"/>
      <c r="S68" s="577"/>
      <c r="T68" s="577"/>
      <c r="U68" s="578"/>
      <c r="V68" s="135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665" t="str">
        <f t="shared" ref="AT68:AT83" si="52">+E68</f>
        <v>vendedores</v>
      </c>
      <c r="AU68" s="51">
        <f>+(H68*I68)+H68</f>
        <v>0</v>
      </c>
      <c r="AV68" s="51">
        <f t="shared" ref="AV68:AV83" si="53">+$AU68*J68</f>
        <v>0</v>
      </c>
      <c r="AW68" s="51">
        <f t="shared" ref="AW68:AW83" si="54">+$AU68*K68</f>
        <v>0</v>
      </c>
      <c r="AX68" s="51">
        <f t="shared" ref="AX68:AX83" si="55">+$AU68*L68</f>
        <v>0</v>
      </c>
      <c r="AY68" s="51">
        <f t="shared" ref="AY68:AY83" si="56">+$AU68*M68</f>
        <v>0</v>
      </c>
      <c r="AZ68" s="51">
        <f t="shared" ref="AZ68:AZ83" si="57">+$AU68*N68</f>
        <v>0</v>
      </c>
      <c r="BA68" s="51">
        <f t="shared" ref="BA68:BA83" si="58">+$AU68*O68</f>
        <v>0</v>
      </c>
      <c r="BB68" s="51">
        <f t="shared" ref="BB68:BB83" si="59">+$AU68*P68</f>
        <v>0</v>
      </c>
      <c r="BC68" s="51">
        <f t="shared" ref="BC68:BC83" si="60">+$AU68*Q68</f>
        <v>0</v>
      </c>
      <c r="BD68" s="51">
        <f t="shared" ref="BD68:BD83" si="61">+$AU68*R68</f>
        <v>0</v>
      </c>
      <c r="BE68" s="51">
        <f t="shared" ref="BE68:BE83" si="62">+$AU68*S68</f>
        <v>0</v>
      </c>
      <c r="BF68" s="51">
        <f t="shared" ref="BF68:BF83" si="63">+$AU68*T68</f>
        <v>0</v>
      </c>
      <c r="BG68" s="51">
        <f t="shared" ref="BG68:BG83" si="64">+$AU68*U68</f>
        <v>0</v>
      </c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286"/>
    </row>
    <row r="69" spans="1:79" ht="14.25" x14ac:dyDescent="0.25">
      <c r="A69" s="103"/>
      <c r="B69" s="51"/>
      <c r="C69" s="120"/>
      <c r="D69" s="572"/>
      <c r="E69" s="977"/>
      <c r="F69" s="978"/>
      <c r="G69" s="979"/>
      <c r="H69" s="579"/>
      <c r="I69" s="580"/>
      <c r="J69" s="581"/>
      <c r="K69" s="581"/>
      <c r="L69" s="581"/>
      <c r="M69" s="581"/>
      <c r="N69" s="581"/>
      <c r="O69" s="581"/>
      <c r="P69" s="581"/>
      <c r="Q69" s="581"/>
      <c r="R69" s="581"/>
      <c r="S69" s="581"/>
      <c r="T69" s="581"/>
      <c r="U69" s="582"/>
      <c r="V69" s="135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65">
        <f t="shared" si="52"/>
        <v>0</v>
      </c>
      <c r="AU69" s="51">
        <f t="shared" ref="AU69:AU83" si="65">+(H69*I69)+H69</f>
        <v>0</v>
      </c>
      <c r="AV69" s="51">
        <f t="shared" si="53"/>
        <v>0</v>
      </c>
      <c r="AW69" s="51">
        <f t="shared" si="54"/>
        <v>0</v>
      </c>
      <c r="AX69" s="51">
        <f t="shared" si="55"/>
        <v>0</v>
      </c>
      <c r="AY69" s="51">
        <f t="shared" si="56"/>
        <v>0</v>
      </c>
      <c r="AZ69" s="51">
        <f t="shared" si="57"/>
        <v>0</v>
      </c>
      <c r="BA69" s="51">
        <f t="shared" si="58"/>
        <v>0</v>
      </c>
      <c r="BB69" s="51">
        <f t="shared" si="59"/>
        <v>0</v>
      </c>
      <c r="BC69" s="51">
        <f t="shared" si="60"/>
        <v>0</v>
      </c>
      <c r="BD69" s="51">
        <f t="shared" si="61"/>
        <v>0</v>
      </c>
      <c r="BE69" s="51">
        <f t="shared" si="62"/>
        <v>0</v>
      </c>
      <c r="BF69" s="51">
        <f t="shared" si="63"/>
        <v>0</v>
      </c>
      <c r="BG69" s="51">
        <f t="shared" si="64"/>
        <v>0</v>
      </c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286"/>
    </row>
    <row r="70" spans="1:79" ht="12.75" customHeight="1" x14ac:dyDescent="0.25">
      <c r="A70" s="103"/>
      <c r="B70" s="971" t="s">
        <v>310</v>
      </c>
      <c r="C70" s="972"/>
      <c r="D70" s="572"/>
      <c r="E70" s="977"/>
      <c r="F70" s="978"/>
      <c r="G70" s="979"/>
      <c r="H70" s="579"/>
      <c r="I70" s="580"/>
      <c r="J70" s="581"/>
      <c r="K70" s="581"/>
      <c r="L70" s="581"/>
      <c r="M70" s="581"/>
      <c r="N70" s="581"/>
      <c r="O70" s="581"/>
      <c r="P70" s="581"/>
      <c r="Q70" s="581"/>
      <c r="R70" s="581"/>
      <c r="S70" s="581"/>
      <c r="T70" s="581"/>
      <c r="U70" s="582"/>
      <c r="V70" s="135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665">
        <f t="shared" si="52"/>
        <v>0</v>
      </c>
      <c r="AU70" s="51">
        <f t="shared" si="65"/>
        <v>0</v>
      </c>
      <c r="AV70" s="51">
        <f t="shared" si="53"/>
        <v>0</v>
      </c>
      <c r="AW70" s="51">
        <f t="shared" si="54"/>
        <v>0</v>
      </c>
      <c r="AX70" s="51">
        <f t="shared" si="55"/>
        <v>0</v>
      </c>
      <c r="AY70" s="51">
        <f t="shared" si="56"/>
        <v>0</v>
      </c>
      <c r="AZ70" s="51">
        <f t="shared" si="57"/>
        <v>0</v>
      </c>
      <c r="BA70" s="51">
        <f t="shared" si="58"/>
        <v>0</v>
      </c>
      <c r="BB70" s="51">
        <f t="shared" si="59"/>
        <v>0</v>
      </c>
      <c r="BC70" s="51">
        <f t="shared" si="60"/>
        <v>0</v>
      </c>
      <c r="BD70" s="51">
        <f t="shared" si="61"/>
        <v>0</v>
      </c>
      <c r="BE70" s="51">
        <f t="shared" si="62"/>
        <v>0</v>
      </c>
      <c r="BF70" s="51">
        <f t="shared" si="63"/>
        <v>0</v>
      </c>
      <c r="BG70" s="51">
        <f t="shared" si="64"/>
        <v>0</v>
      </c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286"/>
    </row>
    <row r="71" spans="1:79" ht="14.25" hidden="1" x14ac:dyDescent="0.25">
      <c r="A71" s="103"/>
      <c r="B71" s="51"/>
      <c r="C71" s="411"/>
      <c r="D71" s="572"/>
      <c r="E71" s="1045"/>
      <c r="F71" s="1046"/>
      <c r="G71" s="1047"/>
      <c r="H71" s="579"/>
      <c r="I71" s="580"/>
      <c r="J71" s="581"/>
      <c r="K71" s="581"/>
      <c r="L71" s="581"/>
      <c r="M71" s="581"/>
      <c r="N71" s="581"/>
      <c r="O71" s="581"/>
      <c r="P71" s="581"/>
      <c r="Q71" s="581"/>
      <c r="R71" s="581"/>
      <c r="S71" s="581"/>
      <c r="T71" s="581"/>
      <c r="U71" s="582"/>
      <c r="V71" s="135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65">
        <f t="shared" si="52"/>
        <v>0</v>
      </c>
      <c r="AU71" s="51">
        <f t="shared" si="65"/>
        <v>0</v>
      </c>
      <c r="AV71" s="51">
        <f t="shared" si="53"/>
        <v>0</v>
      </c>
      <c r="AW71" s="51">
        <f t="shared" si="54"/>
        <v>0</v>
      </c>
      <c r="AX71" s="51">
        <f t="shared" si="55"/>
        <v>0</v>
      </c>
      <c r="AY71" s="51">
        <f t="shared" si="56"/>
        <v>0</v>
      </c>
      <c r="AZ71" s="51">
        <f t="shared" si="57"/>
        <v>0</v>
      </c>
      <c r="BA71" s="51">
        <f t="shared" si="58"/>
        <v>0</v>
      </c>
      <c r="BB71" s="51">
        <f t="shared" si="59"/>
        <v>0</v>
      </c>
      <c r="BC71" s="51">
        <f t="shared" si="60"/>
        <v>0</v>
      </c>
      <c r="BD71" s="51">
        <f t="shared" si="61"/>
        <v>0</v>
      </c>
      <c r="BE71" s="51">
        <f t="shared" si="62"/>
        <v>0</v>
      </c>
      <c r="BF71" s="51">
        <f t="shared" si="63"/>
        <v>0</v>
      </c>
      <c r="BG71" s="51">
        <f t="shared" si="64"/>
        <v>0</v>
      </c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286"/>
    </row>
    <row r="72" spans="1:79" ht="14.25" hidden="1" x14ac:dyDescent="0.25">
      <c r="A72" s="103"/>
      <c r="B72" s="51"/>
      <c r="C72" s="411"/>
      <c r="D72" s="572"/>
      <c r="E72" s="1045"/>
      <c r="F72" s="1046"/>
      <c r="G72" s="1047"/>
      <c r="H72" s="579"/>
      <c r="I72" s="580"/>
      <c r="J72" s="581"/>
      <c r="K72" s="581"/>
      <c r="L72" s="581"/>
      <c r="M72" s="581"/>
      <c r="N72" s="581"/>
      <c r="O72" s="581"/>
      <c r="P72" s="581"/>
      <c r="Q72" s="581"/>
      <c r="R72" s="581"/>
      <c r="S72" s="581"/>
      <c r="T72" s="581"/>
      <c r="U72" s="582"/>
      <c r="V72" s="135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665">
        <f t="shared" si="52"/>
        <v>0</v>
      </c>
      <c r="AU72" s="51">
        <f t="shared" si="65"/>
        <v>0</v>
      </c>
      <c r="AV72" s="51">
        <f t="shared" si="53"/>
        <v>0</v>
      </c>
      <c r="AW72" s="51">
        <f t="shared" si="54"/>
        <v>0</v>
      </c>
      <c r="AX72" s="51">
        <f t="shared" si="55"/>
        <v>0</v>
      </c>
      <c r="AY72" s="51">
        <f t="shared" si="56"/>
        <v>0</v>
      </c>
      <c r="AZ72" s="51">
        <f t="shared" si="57"/>
        <v>0</v>
      </c>
      <c r="BA72" s="51">
        <f t="shared" si="58"/>
        <v>0</v>
      </c>
      <c r="BB72" s="51">
        <f t="shared" si="59"/>
        <v>0</v>
      </c>
      <c r="BC72" s="51">
        <f t="shared" si="60"/>
        <v>0</v>
      </c>
      <c r="BD72" s="51">
        <f t="shared" si="61"/>
        <v>0</v>
      </c>
      <c r="BE72" s="51">
        <f t="shared" si="62"/>
        <v>0</v>
      </c>
      <c r="BF72" s="51">
        <f t="shared" si="63"/>
        <v>0</v>
      </c>
      <c r="BG72" s="51">
        <f t="shared" si="64"/>
        <v>0</v>
      </c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286"/>
    </row>
    <row r="73" spans="1:79" ht="14.25" hidden="1" x14ac:dyDescent="0.25">
      <c r="A73" s="103"/>
      <c r="B73" s="51"/>
      <c r="C73" s="411"/>
      <c r="D73" s="572"/>
      <c r="E73" s="1045"/>
      <c r="F73" s="1046"/>
      <c r="G73" s="1047"/>
      <c r="H73" s="579"/>
      <c r="I73" s="580"/>
      <c r="J73" s="581"/>
      <c r="K73" s="581"/>
      <c r="L73" s="581"/>
      <c r="M73" s="581"/>
      <c r="N73" s="581"/>
      <c r="O73" s="581"/>
      <c r="P73" s="581"/>
      <c r="Q73" s="581"/>
      <c r="R73" s="581"/>
      <c r="S73" s="581"/>
      <c r="T73" s="581"/>
      <c r="U73" s="582"/>
      <c r="V73" s="135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665">
        <f t="shared" si="52"/>
        <v>0</v>
      </c>
      <c r="AU73" s="51">
        <f t="shared" si="65"/>
        <v>0</v>
      </c>
      <c r="AV73" s="51">
        <f t="shared" si="53"/>
        <v>0</v>
      </c>
      <c r="AW73" s="51">
        <f t="shared" si="54"/>
        <v>0</v>
      </c>
      <c r="AX73" s="51">
        <f t="shared" si="55"/>
        <v>0</v>
      </c>
      <c r="AY73" s="51">
        <f t="shared" si="56"/>
        <v>0</v>
      </c>
      <c r="AZ73" s="51">
        <f t="shared" si="57"/>
        <v>0</v>
      </c>
      <c r="BA73" s="51">
        <f t="shared" si="58"/>
        <v>0</v>
      </c>
      <c r="BB73" s="51">
        <f t="shared" si="59"/>
        <v>0</v>
      </c>
      <c r="BC73" s="51">
        <f t="shared" si="60"/>
        <v>0</v>
      </c>
      <c r="BD73" s="51">
        <f t="shared" si="61"/>
        <v>0</v>
      </c>
      <c r="BE73" s="51">
        <f t="shared" si="62"/>
        <v>0</v>
      </c>
      <c r="BF73" s="51">
        <f t="shared" si="63"/>
        <v>0</v>
      </c>
      <c r="BG73" s="51">
        <f t="shared" si="64"/>
        <v>0</v>
      </c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286"/>
    </row>
    <row r="74" spans="1:79" ht="14.25" hidden="1" x14ac:dyDescent="0.25">
      <c r="A74" s="103"/>
      <c r="B74" s="51"/>
      <c r="C74" s="411"/>
      <c r="D74" s="572"/>
      <c r="E74" s="1045"/>
      <c r="F74" s="1046"/>
      <c r="G74" s="1047"/>
      <c r="H74" s="579"/>
      <c r="I74" s="580"/>
      <c r="J74" s="581"/>
      <c r="K74" s="581"/>
      <c r="L74" s="581"/>
      <c r="M74" s="581"/>
      <c r="N74" s="581"/>
      <c r="O74" s="581"/>
      <c r="P74" s="581"/>
      <c r="Q74" s="581"/>
      <c r="R74" s="581"/>
      <c r="S74" s="581"/>
      <c r="T74" s="581"/>
      <c r="U74" s="582"/>
      <c r="V74" s="135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665">
        <f t="shared" si="52"/>
        <v>0</v>
      </c>
      <c r="AU74" s="51">
        <f t="shared" si="65"/>
        <v>0</v>
      </c>
      <c r="AV74" s="51">
        <f t="shared" si="53"/>
        <v>0</v>
      </c>
      <c r="AW74" s="51">
        <f t="shared" si="54"/>
        <v>0</v>
      </c>
      <c r="AX74" s="51">
        <f t="shared" si="55"/>
        <v>0</v>
      </c>
      <c r="AY74" s="51">
        <f t="shared" si="56"/>
        <v>0</v>
      </c>
      <c r="AZ74" s="51">
        <f t="shared" si="57"/>
        <v>0</v>
      </c>
      <c r="BA74" s="51">
        <f t="shared" si="58"/>
        <v>0</v>
      </c>
      <c r="BB74" s="51">
        <f t="shared" si="59"/>
        <v>0</v>
      </c>
      <c r="BC74" s="51">
        <f t="shared" si="60"/>
        <v>0</v>
      </c>
      <c r="BD74" s="51">
        <f t="shared" si="61"/>
        <v>0</v>
      </c>
      <c r="BE74" s="51">
        <f t="shared" si="62"/>
        <v>0</v>
      </c>
      <c r="BF74" s="51">
        <f t="shared" si="63"/>
        <v>0</v>
      </c>
      <c r="BG74" s="51">
        <f t="shared" si="64"/>
        <v>0</v>
      </c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286"/>
    </row>
    <row r="75" spans="1:79" ht="14.25" hidden="1" x14ac:dyDescent="0.25">
      <c r="A75" s="103"/>
      <c r="B75" s="51"/>
      <c r="C75" s="411"/>
      <c r="D75" s="572"/>
      <c r="E75" s="1045"/>
      <c r="F75" s="1046"/>
      <c r="G75" s="1047"/>
      <c r="H75" s="579"/>
      <c r="I75" s="580"/>
      <c r="J75" s="581"/>
      <c r="K75" s="581"/>
      <c r="L75" s="581"/>
      <c r="M75" s="581"/>
      <c r="N75" s="581"/>
      <c r="O75" s="581"/>
      <c r="P75" s="581"/>
      <c r="Q75" s="581"/>
      <c r="R75" s="581"/>
      <c r="S75" s="581"/>
      <c r="T75" s="581"/>
      <c r="U75" s="582"/>
      <c r="V75" s="135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65">
        <f t="shared" si="52"/>
        <v>0</v>
      </c>
      <c r="AU75" s="51">
        <f t="shared" si="65"/>
        <v>0</v>
      </c>
      <c r="AV75" s="51">
        <f t="shared" si="53"/>
        <v>0</v>
      </c>
      <c r="AW75" s="51">
        <f t="shared" si="54"/>
        <v>0</v>
      </c>
      <c r="AX75" s="51">
        <f t="shared" si="55"/>
        <v>0</v>
      </c>
      <c r="AY75" s="51">
        <f t="shared" si="56"/>
        <v>0</v>
      </c>
      <c r="AZ75" s="51">
        <f t="shared" si="57"/>
        <v>0</v>
      </c>
      <c r="BA75" s="51">
        <f t="shared" si="58"/>
        <v>0</v>
      </c>
      <c r="BB75" s="51">
        <f t="shared" si="59"/>
        <v>0</v>
      </c>
      <c r="BC75" s="51">
        <f t="shared" si="60"/>
        <v>0</v>
      </c>
      <c r="BD75" s="51">
        <f t="shared" si="61"/>
        <v>0</v>
      </c>
      <c r="BE75" s="51">
        <f t="shared" si="62"/>
        <v>0</v>
      </c>
      <c r="BF75" s="51">
        <f t="shared" si="63"/>
        <v>0</v>
      </c>
      <c r="BG75" s="51">
        <f t="shared" si="64"/>
        <v>0</v>
      </c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286"/>
    </row>
    <row r="76" spans="1:79" ht="14.25" hidden="1" x14ac:dyDescent="0.25">
      <c r="A76" s="103"/>
      <c r="B76" s="51"/>
      <c r="C76" s="411"/>
      <c r="D76" s="572"/>
      <c r="E76" s="1045"/>
      <c r="F76" s="1046"/>
      <c r="G76" s="1047"/>
      <c r="H76" s="579"/>
      <c r="I76" s="580"/>
      <c r="J76" s="581"/>
      <c r="K76" s="581"/>
      <c r="L76" s="581"/>
      <c r="M76" s="581"/>
      <c r="N76" s="581"/>
      <c r="O76" s="581"/>
      <c r="P76" s="581"/>
      <c r="Q76" s="581"/>
      <c r="R76" s="581"/>
      <c r="S76" s="581"/>
      <c r="T76" s="581"/>
      <c r="U76" s="582"/>
      <c r="V76" s="135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665">
        <f t="shared" si="52"/>
        <v>0</v>
      </c>
      <c r="AU76" s="51">
        <f t="shared" si="65"/>
        <v>0</v>
      </c>
      <c r="AV76" s="51">
        <f t="shared" si="53"/>
        <v>0</v>
      </c>
      <c r="AW76" s="51">
        <f t="shared" si="54"/>
        <v>0</v>
      </c>
      <c r="AX76" s="51">
        <f t="shared" si="55"/>
        <v>0</v>
      </c>
      <c r="AY76" s="51">
        <f t="shared" si="56"/>
        <v>0</v>
      </c>
      <c r="AZ76" s="51">
        <f t="shared" si="57"/>
        <v>0</v>
      </c>
      <c r="BA76" s="51">
        <f t="shared" si="58"/>
        <v>0</v>
      </c>
      <c r="BB76" s="51">
        <f t="shared" si="59"/>
        <v>0</v>
      </c>
      <c r="BC76" s="51">
        <f t="shared" si="60"/>
        <v>0</v>
      </c>
      <c r="BD76" s="51">
        <f t="shared" si="61"/>
        <v>0</v>
      </c>
      <c r="BE76" s="51">
        <f t="shared" si="62"/>
        <v>0</v>
      </c>
      <c r="BF76" s="51">
        <f t="shared" si="63"/>
        <v>0</v>
      </c>
      <c r="BG76" s="51">
        <f t="shared" si="64"/>
        <v>0</v>
      </c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286"/>
    </row>
    <row r="77" spans="1:79" ht="14.25" hidden="1" x14ac:dyDescent="0.25">
      <c r="A77" s="103"/>
      <c r="B77" s="51"/>
      <c r="C77" s="411"/>
      <c r="D77" s="572"/>
      <c r="E77" s="1045"/>
      <c r="F77" s="1046"/>
      <c r="G77" s="1047"/>
      <c r="H77" s="579"/>
      <c r="I77" s="580"/>
      <c r="J77" s="581"/>
      <c r="K77" s="581"/>
      <c r="L77" s="581"/>
      <c r="M77" s="581"/>
      <c r="N77" s="581"/>
      <c r="O77" s="581"/>
      <c r="P77" s="581"/>
      <c r="Q77" s="581"/>
      <c r="R77" s="581"/>
      <c r="S77" s="581"/>
      <c r="T77" s="581"/>
      <c r="U77" s="582"/>
      <c r="V77" s="135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665">
        <f t="shared" si="52"/>
        <v>0</v>
      </c>
      <c r="AU77" s="51">
        <f t="shared" si="65"/>
        <v>0</v>
      </c>
      <c r="AV77" s="51">
        <f t="shared" si="53"/>
        <v>0</v>
      </c>
      <c r="AW77" s="51">
        <f t="shared" si="54"/>
        <v>0</v>
      </c>
      <c r="AX77" s="51">
        <f t="shared" si="55"/>
        <v>0</v>
      </c>
      <c r="AY77" s="51">
        <f t="shared" si="56"/>
        <v>0</v>
      </c>
      <c r="AZ77" s="51">
        <f t="shared" si="57"/>
        <v>0</v>
      </c>
      <c r="BA77" s="51">
        <f t="shared" si="58"/>
        <v>0</v>
      </c>
      <c r="BB77" s="51">
        <f t="shared" si="59"/>
        <v>0</v>
      </c>
      <c r="BC77" s="51">
        <f t="shared" si="60"/>
        <v>0</v>
      </c>
      <c r="BD77" s="51">
        <f t="shared" si="61"/>
        <v>0</v>
      </c>
      <c r="BE77" s="51">
        <f t="shared" si="62"/>
        <v>0</v>
      </c>
      <c r="BF77" s="51">
        <f t="shared" si="63"/>
        <v>0</v>
      </c>
      <c r="BG77" s="51">
        <f t="shared" si="64"/>
        <v>0</v>
      </c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286"/>
    </row>
    <row r="78" spans="1:79" ht="14.25" hidden="1" x14ac:dyDescent="0.25">
      <c r="A78" s="103"/>
      <c r="B78" s="51"/>
      <c r="C78" s="411"/>
      <c r="D78" s="572"/>
      <c r="E78" s="1045"/>
      <c r="F78" s="1046"/>
      <c r="G78" s="1047"/>
      <c r="H78" s="579"/>
      <c r="I78" s="580"/>
      <c r="J78" s="581"/>
      <c r="K78" s="581"/>
      <c r="L78" s="581"/>
      <c r="M78" s="581"/>
      <c r="N78" s="581"/>
      <c r="O78" s="581"/>
      <c r="P78" s="581"/>
      <c r="Q78" s="581"/>
      <c r="R78" s="581"/>
      <c r="S78" s="581"/>
      <c r="T78" s="581"/>
      <c r="U78" s="582"/>
      <c r="V78" s="135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65">
        <f t="shared" si="52"/>
        <v>0</v>
      </c>
      <c r="AU78" s="51">
        <f t="shared" si="65"/>
        <v>0</v>
      </c>
      <c r="AV78" s="51">
        <f t="shared" si="53"/>
        <v>0</v>
      </c>
      <c r="AW78" s="51">
        <f t="shared" si="54"/>
        <v>0</v>
      </c>
      <c r="AX78" s="51">
        <f t="shared" si="55"/>
        <v>0</v>
      </c>
      <c r="AY78" s="51">
        <f t="shared" si="56"/>
        <v>0</v>
      </c>
      <c r="AZ78" s="51">
        <f t="shared" si="57"/>
        <v>0</v>
      </c>
      <c r="BA78" s="51">
        <f t="shared" si="58"/>
        <v>0</v>
      </c>
      <c r="BB78" s="51">
        <f t="shared" si="59"/>
        <v>0</v>
      </c>
      <c r="BC78" s="51">
        <f t="shared" si="60"/>
        <v>0</v>
      </c>
      <c r="BD78" s="51">
        <f t="shared" si="61"/>
        <v>0</v>
      </c>
      <c r="BE78" s="51">
        <f t="shared" si="62"/>
        <v>0</v>
      </c>
      <c r="BF78" s="51">
        <f t="shared" si="63"/>
        <v>0</v>
      </c>
      <c r="BG78" s="51">
        <f t="shared" si="64"/>
        <v>0</v>
      </c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286"/>
    </row>
    <row r="79" spans="1:79" ht="14.25" hidden="1" x14ac:dyDescent="0.25">
      <c r="A79" s="103"/>
      <c r="B79" s="51"/>
      <c r="C79" s="411"/>
      <c r="D79" s="572"/>
      <c r="E79" s="1045"/>
      <c r="F79" s="1046"/>
      <c r="G79" s="1047"/>
      <c r="H79" s="579"/>
      <c r="I79" s="580"/>
      <c r="J79" s="581"/>
      <c r="K79" s="581"/>
      <c r="L79" s="581"/>
      <c r="M79" s="581"/>
      <c r="N79" s="581"/>
      <c r="O79" s="581"/>
      <c r="P79" s="581"/>
      <c r="Q79" s="581"/>
      <c r="R79" s="581"/>
      <c r="S79" s="581"/>
      <c r="T79" s="581"/>
      <c r="U79" s="582"/>
      <c r="V79" s="135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665">
        <f t="shared" si="52"/>
        <v>0</v>
      </c>
      <c r="AU79" s="51">
        <f t="shared" si="65"/>
        <v>0</v>
      </c>
      <c r="AV79" s="51">
        <f t="shared" si="53"/>
        <v>0</v>
      </c>
      <c r="AW79" s="51">
        <f t="shared" si="54"/>
        <v>0</v>
      </c>
      <c r="AX79" s="51">
        <f t="shared" si="55"/>
        <v>0</v>
      </c>
      <c r="AY79" s="51">
        <f t="shared" si="56"/>
        <v>0</v>
      </c>
      <c r="AZ79" s="51">
        <f t="shared" si="57"/>
        <v>0</v>
      </c>
      <c r="BA79" s="51">
        <f t="shared" si="58"/>
        <v>0</v>
      </c>
      <c r="BB79" s="51">
        <f t="shared" si="59"/>
        <v>0</v>
      </c>
      <c r="BC79" s="51">
        <f t="shared" si="60"/>
        <v>0</v>
      </c>
      <c r="BD79" s="51">
        <f t="shared" si="61"/>
        <v>0</v>
      </c>
      <c r="BE79" s="51">
        <f t="shared" si="62"/>
        <v>0</v>
      </c>
      <c r="BF79" s="51">
        <f t="shared" si="63"/>
        <v>0</v>
      </c>
      <c r="BG79" s="51">
        <f t="shared" si="64"/>
        <v>0</v>
      </c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286"/>
    </row>
    <row r="80" spans="1:79" ht="14.25" hidden="1" x14ac:dyDescent="0.25">
      <c r="A80" s="103"/>
      <c r="B80" s="51"/>
      <c r="C80" s="411"/>
      <c r="D80" s="572"/>
      <c r="E80" s="1045"/>
      <c r="F80" s="1046"/>
      <c r="G80" s="1047"/>
      <c r="H80" s="579"/>
      <c r="I80" s="580"/>
      <c r="J80" s="581"/>
      <c r="K80" s="581"/>
      <c r="L80" s="581"/>
      <c r="M80" s="581"/>
      <c r="N80" s="581"/>
      <c r="O80" s="581"/>
      <c r="P80" s="581"/>
      <c r="Q80" s="581"/>
      <c r="R80" s="581"/>
      <c r="S80" s="581"/>
      <c r="T80" s="581"/>
      <c r="U80" s="582"/>
      <c r="V80" s="135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65">
        <f t="shared" si="52"/>
        <v>0</v>
      </c>
      <c r="AU80" s="51">
        <f t="shared" si="65"/>
        <v>0</v>
      </c>
      <c r="AV80" s="51">
        <f t="shared" si="53"/>
        <v>0</v>
      </c>
      <c r="AW80" s="51">
        <f t="shared" si="54"/>
        <v>0</v>
      </c>
      <c r="AX80" s="51">
        <f t="shared" si="55"/>
        <v>0</v>
      </c>
      <c r="AY80" s="51">
        <f t="shared" si="56"/>
        <v>0</v>
      </c>
      <c r="AZ80" s="51">
        <f t="shared" si="57"/>
        <v>0</v>
      </c>
      <c r="BA80" s="51">
        <f t="shared" si="58"/>
        <v>0</v>
      </c>
      <c r="BB80" s="51">
        <f t="shared" si="59"/>
        <v>0</v>
      </c>
      <c r="BC80" s="51">
        <f t="shared" si="60"/>
        <v>0</v>
      </c>
      <c r="BD80" s="51">
        <f t="shared" si="61"/>
        <v>0</v>
      </c>
      <c r="BE80" s="51">
        <f t="shared" si="62"/>
        <v>0</v>
      </c>
      <c r="BF80" s="51">
        <f t="shared" si="63"/>
        <v>0</v>
      </c>
      <c r="BG80" s="51">
        <f t="shared" si="64"/>
        <v>0</v>
      </c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286"/>
    </row>
    <row r="81" spans="1:79" ht="14.25" hidden="1" x14ac:dyDescent="0.25">
      <c r="A81" s="103"/>
      <c r="B81" s="51"/>
      <c r="C81" s="411"/>
      <c r="D81" s="572"/>
      <c r="E81" s="1045"/>
      <c r="F81" s="1046"/>
      <c r="G81" s="1047"/>
      <c r="H81" s="579"/>
      <c r="I81" s="580"/>
      <c r="J81" s="581"/>
      <c r="K81" s="581"/>
      <c r="L81" s="581"/>
      <c r="M81" s="581"/>
      <c r="N81" s="581"/>
      <c r="O81" s="581"/>
      <c r="P81" s="581"/>
      <c r="Q81" s="581"/>
      <c r="R81" s="581"/>
      <c r="S81" s="581"/>
      <c r="T81" s="581"/>
      <c r="U81" s="582"/>
      <c r="V81" s="135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665">
        <f t="shared" si="52"/>
        <v>0</v>
      </c>
      <c r="AU81" s="51">
        <f t="shared" si="65"/>
        <v>0</v>
      </c>
      <c r="AV81" s="51">
        <f t="shared" si="53"/>
        <v>0</v>
      </c>
      <c r="AW81" s="51">
        <f t="shared" si="54"/>
        <v>0</v>
      </c>
      <c r="AX81" s="51">
        <f t="shared" si="55"/>
        <v>0</v>
      </c>
      <c r="AY81" s="51">
        <f t="shared" si="56"/>
        <v>0</v>
      </c>
      <c r="AZ81" s="51">
        <f t="shared" si="57"/>
        <v>0</v>
      </c>
      <c r="BA81" s="51">
        <f t="shared" si="58"/>
        <v>0</v>
      </c>
      <c r="BB81" s="51">
        <f t="shared" si="59"/>
        <v>0</v>
      </c>
      <c r="BC81" s="51">
        <f t="shared" si="60"/>
        <v>0</v>
      </c>
      <c r="BD81" s="51">
        <f t="shared" si="61"/>
        <v>0</v>
      </c>
      <c r="BE81" s="51">
        <f t="shared" si="62"/>
        <v>0</v>
      </c>
      <c r="BF81" s="51">
        <f t="shared" si="63"/>
        <v>0</v>
      </c>
      <c r="BG81" s="51">
        <f t="shared" si="64"/>
        <v>0</v>
      </c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286"/>
    </row>
    <row r="82" spans="1:79" ht="14.25" hidden="1" x14ac:dyDescent="0.25">
      <c r="A82" s="103"/>
      <c r="B82" s="51"/>
      <c r="C82" s="411"/>
      <c r="D82" s="572"/>
      <c r="E82" s="1045"/>
      <c r="F82" s="1046"/>
      <c r="G82" s="1047"/>
      <c r="H82" s="579"/>
      <c r="I82" s="580"/>
      <c r="J82" s="581"/>
      <c r="K82" s="581"/>
      <c r="L82" s="581"/>
      <c r="M82" s="581"/>
      <c r="N82" s="581"/>
      <c r="O82" s="581"/>
      <c r="P82" s="581"/>
      <c r="Q82" s="581"/>
      <c r="R82" s="581"/>
      <c r="S82" s="581"/>
      <c r="T82" s="581"/>
      <c r="U82" s="582"/>
      <c r="V82" s="135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65">
        <f t="shared" si="52"/>
        <v>0</v>
      </c>
      <c r="AU82" s="51">
        <f t="shared" si="65"/>
        <v>0</v>
      </c>
      <c r="AV82" s="51">
        <f t="shared" si="53"/>
        <v>0</v>
      </c>
      <c r="AW82" s="51">
        <f t="shared" si="54"/>
        <v>0</v>
      </c>
      <c r="AX82" s="51">
        <f t="shared" si="55"/>
        <v>0</v>
      </c>
      <c r="AY82" s="51">
        <f t="shared" si="56"/>
        <v>0</v>
      </c>
      <c r="AZ82" s="51">
        <f t="shared" si="57"/>
        <v>0</v>
      </c>
      <c r="BA82" s="51">
        <f t="shared" si="58"/>
        <v>0</v>
      </c>
      <c r="BB82" s="51">
        <f t="shared" si="59"/>
        <v>0</v>
      </c>
      <c r="BC82" s="51">
        <f t="shared" si="60"/>
        <v>0</v>
      </c>
      <c r="BD82" s="51">
        <f t="shared" si="61"/>
        <v>0</v>
      </c>
      <c r="BE82" s="51">
        <f t="shared" si="62"/>
        <v>0</v>
      </c>
      <c r="BF82" s="51">
        <f t="shared" si="63"/>
        <v>0</v>
      </c>
      <c r="BG82" s="51">
        <f t="shared" si="64"/>
        <v>0</v>
      </c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286"/>
    </row>
    <row r="83" spans="1:79" ht="14.25" x14ac:dyDescent="0.25">
      <c r="A83" s="103"/>
      <c r="B83" s="51"/>
      <c r="C83" s="411"/>
      <c r="D83" s="572"/>
      <c r="E83" s="1048"/>
      <c r="F83" s="1049"/>
      <c r="G83" s="1050"/>
      <c r="H83" s="583"/>
      <c r="I83" s="584"/>
      <c r="J83" s="585"/>
      <c r="K83" s="585"/>
      <c r="L83" s="585"/>
      <c r="M83" s="585"/>
      <c r="N83" s="585"/>
      <c r="O83" s="585"/>
      <c r="P83" s="585"/>
      <c r="Q83" s="585"/>
      <c r="R83" s="585"/>
      <c r="S83" s="585"/>
      <c r="T83" s="585"/>
      <c r="U83" s="586"/>
      <c r="V83" s="135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665">
        <f t="shared" si="52"/>
        <v>0</v>
      </c>
      <c r="AU83" s="51">
        <f t="shared" si="65"/>
        <v>0</v>
      </c>
      <c r="AV83" s="51">
        <f t="shared" si="53"/>
        <v>0</v>
      </c>
      <c r="AW83" s="51">
        <f t="shared" si="54"/>
        <v>0</v>
      </c>
      <c r="AX83" s="51">
        <f t="shared" si="55"/>
        <v>0</v>
      </c>
      <c r="AY83" s="51">
        <f t="shared" si="56"/>
        <v>0</v>
      </c>
      <c r="AZ83" s="51">
        <f t="shared" si="57"/>
        <v>0</v>
      </c>
      <c r="BA83" s="51">
        <f t="shared" si="58"/>
        <v>0</v>
      </c>
      <c r="BB83" s="51">
        <f t="shared" si="59"/>
        <v>0</v>
      </c>
      <c r="BC83" s="51">
        <f t="shared" si="60"/>
        <v>0</v>
      </c>
      <c r="BD83" s="51">
        <f t="shared" si="61"/>
        <v>0</v>
      </c>
      <c r="BE83" s="51">
        <f t="shared" si="62"/>
        <v>0</v>
      </c>
      <c r="BF83" s="51">
        <f t="shared" si="63"/>
        <v>0</v>
      </c>
      <c r="BG83" s="51">
        <f t="shared" si="64"/>
        <v>0</v>
      </c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286"/>
    </row>
    <row r="84" spans="1:79" ht="14.25" x14ac:dyDescent="0.25">
      <c r="A84" s="103"/>
      <c r="B84" s="51"/>
      <c r="C84" s="120"/>
      <c r="D84" s="594"/>
      <c r="E84" s="595"/>
      <c r="F84" s="596"/>
      <c r="G84" s="596"/>
      <c r="H84" s="596"/>
      <c r="I84" s="597"/>
      <c r="J84" s="598"/>
      <c r="K84" s="598"/>
      <c r="L84" s="598"/>
      <c r="M84" s="598"/>
      <c r="N84" s="598"/>
      <c r="O84" s="598"/>
      <c r="P84" s="598"/>
      <c r="Q84" s="598"/>
      <c r="R84" s="598"/>
      <c r="S84" s="598"/>
      <c r="T84" s="598"/>
      <c r="U84" s="598"/>
      <c r="V84" s="215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286"/>
    </row>
    <row r="85" spans="1:79" ht="14.25" x14ac:dyDescent="0.25">
      <c r="A85" s="103"/>
      <c r="B85" s="51"/>
      <c r="C85" s="120"/>
      <c r="D85" s="572"/>
      <c r="E85" s="1051" t="str">
        <f t="shared" ref="E85:U85" si="66">E58</f>
        <v>Empleo o puesto de trabajo</v>
      </c>
      <c r="F85" s="1051"/>
      <c r="G85" s="1051"/>
      <c r="H85" s="651" t="str">
        <f t="shared" si="66"/>
        <v>Salario Mes</v>
      </c>
      <c r="I85" s="652" t="str">
        <f t="shared" si="66"/>
        <v>%SCE</v>
      </c>
      <c r="J85" s="653" t="str">
        <f t="shared" si="66"/>
        <v>Enero</v>
      </c>
      <c r="K85" s="653" t="str">
        <f t="shared" si="66"/>
        <v>Febrero</v>
      </c>
      <c r="L85" s="653" t="str">
        <f t="shared" si="66"/>
        <v>Marzo</v>
      </c>
      <c r="M85" s="653" t="str">
        <f t="shared" si="66"/>
        <v>Abril</v>
      </c>
      <c r="N85" s="653" t="str">
        <f t="shared" si="66"/>
        <v>Mayo</v>
      </c>
      <c r="O85" s="653" t="str">
        <f t="shared" si="66"/>
        <v>Junio</v>
      </c>
      <c r="P85" s="653" t="str">
        <f t="shared" si="66"/>
        <v>Julio</v>
      </c>
      <c r="Q85" s="653" t="str">
        <f t="shared" si="66"/>
        <v>Agosto</v>
      </c>
      <c r="R85" s="653" t="str">
        <f t="shared" si="66"/>
        <v>Septiembre</v>
      </c>
      <c r="S85" s="653" t="str">
        <f t="shared" si="66"/>
        <v>Octubre</v>
      </c>
      <c r="T85" s="653" t="str">
        <f t="shared" si="66"/>
        <v>Noviembre</v>
      </c>
      <c r="U85" s="653" t="str">
        <f t="shared" si="66"/>
        <v>Diciembre</v>
      </c>
      <c r="V85" s="135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286"/>
    </row>
    <row r="86" spans="1:79" ht="14.25" x14ac:dyDescent="0.25">
      <c r="A86" s="103"/>
      <c r="B86" s="51"/>
      <c r="C86" s="120"/>
      <c r="D86" s="572"/>
      <c r="E86" s="1036" t="s">
        <v>131</v>
      </c>
      <c r="F86" s="1037"/>
      <c r="G86" s="1038"/>
      <c r="H86" s="1014"/>
      <c r="I86" s="1015"/>
      <c r="J86" s="573">
        <f>SUM(J87:J102)</f>
        <v>0</v>
      </c>
      <c r="K86" s="573">
        <f t="shared" ref="K86:U86" si="67">SUM(K87:K102)</f>
        <v>0</v>
      </c>
      <c r="L86" s="573">
        <f t="shared" si="67"/>
        <v>0</v>
      </c>
      <c r="M86" s="573">
        <f t="shared" si="67"/>
        <v>0</v>
      </c>
      <c r="N86" s="573">
        <f t="shared" si="67"/>
        <v>0</v>
      </c>
      <c r="O86" s="573">
        <f t="shared" si="67"/>
        <v>0</v>
      </c>
      <c r="P86" s="573">
        <f t="shared" si="67"/>
        <v>0</v>
      </c>
      <c r="Q86" s="573">
        <f t="shared" si="67"/>
        <v>0</v>
      </c>
      <c r="R86" s="573">
        <f t="shared" si="67"/>
        <v>0</v>
      </c>
      <c r="S86" s="573">
        <f t="shared" si="67"/>
        <v>0</v>
      </c>
      <c r="T86" s="573">
        <f t="shared" si="67"/>
        <v>0</v>
      </c>
      <c r="U86" s="574">
        <f t="shared" si="67"/>
        <v>0</v>
      </c>
      <c r="V86" s="135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665" t="str">
        <f t="shared" ref="AT86:AT102" si="68">+E86</f>
        <v>Personal NO Fijo</v>
      </c>
      <c r="AU86" s="51">
        <f>SUM(AV86:BG86)</f>
        <v>0</v>
      </c>
      <c r="AV86" s="51">
        <f t="shared" ref="AV86:BG86" si="69">SUM(AV87:AV102)</f>
        <v>0</v>
      </c>
      <c r="AW86" s="51">
        <f t="shared" si="69"/>
        <v>0</v>
      </c>
      <c r="AX86" s="51">
        <f t="shared" si="69"/>
        <v>0</v>
      </c>
      <c r="AY86" s="51">
        <f t="shared" si="69"/>
        <v>0</v>
      </c>
      <c r="AZ86" s="51">
        <f t="shared" si="69"/>
        <v>0</v>
      </c>
      <c r="BA86" s="51">
        <f t="shared" si="69"/>
        <v>0</v>
      </c>
      <c r="BB86" s="51">
        <f t="shared" si="69"/>
        <v>0</v>
      </c>
      <c r="BC86" s="51">
        <f t="shared" si="69"/>
        <v>0</v>
      </c>
      <c r="BD86" s="51">
        <f t="shared" si="69"/>
        <v>0</v>
      </c>
      <c r="BE86" s="51">
        <f t="shared" si="69"/>
        <v>0</v>
      </c>
      <c r="BF86" s="51">
        <f t="shared" si="69"/>
        <v>0</v>
      </c>
      <c r="BG86" s="51">
        <f t="shared" si="69"/>
        <v>0</v>
      </c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286"/>
    </row>
    <row r="87" spans="1:79" ht="14.25" x14ac:dyDescent="0.25">
      <c r="A87" s="103"/>
      <c r="B87" s="51"/>
      <c r="C87" s="120"/>
      <c r="D87" s="572"/>
      <c r="E87" s="974" t="s">
        <v>231</v>
      </c>
      <c r="F87" s="975"/>
      <c r="G87" s="976"/>
      <c r="H87" s="587"/>
      <c r="I87" s="588"/>
      <c r="J87" s="589"/>
      <c r="K87" s="589"/>
      <c r="L87" s="589"/>
      <c r="M87" s="589"/>
      <c r="N87" s="589"/>
      <c r="O87" s="589"/>
      <c r="P87" s="589"/>
      <c r="Q87" s="589"/>
      <c r="R87" s="589"/>
      <c r="S87" s="589"/>
      <c r="T87" s="589"/>
      <c r="U87" s="600"/>
      <c r="V87" s="135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65" t="str">
        <f t="shared" si="68"/>
        <v>auxiliar</v>
      </c>
      <c r="AU87" s="51">
        <f>+(H87*I87)+H87</f>
        <v>0</v>
      </c>
      <c r="AV87" s="51">
        <f t="shared" ref="AV87:AV102" si="70">+$AU87*J87</f>
        <v>0</v>
      </c>
      <c r="AW87" s="51">
        <f t="shared" ref="AW87:AW102" si="71">+$AU87*K87</f>
        <v>0</v>
      </c>
      <c r="AX87" s="51">
        <f t="shared" ref="AX87:AX102" si="72">+$AU87*L87</f>
        <v>0</v>
      </c>
      <c r="AY87" s="51">
        <f t="shared" ref="AY87:AY102" si="73">+$AU87*M87</f>
        <v>0</v>
      </c>
      <c r="AZ87" s="51">
        <f t="shared" ref="AZ87:AZ102" si="74">+$AU87*N87</f>
        <v>0</v>
      </c>
      <c r="BA87" s="51">
        <f t="shared" ref="BA87:BA102" si="75">+$AU87*O87</f>
        <v>0</v>
      </c>
      <c r="BB87" s="51">
        <f t="shared" ref="BB87:BB102" si="76">+$AU87*P87</f>
        <v>0</v>
      </c>
      <c r="BC87" s="51">
        <f t="shared" ref="BC87:BC102" si="77">+$AU87*Q87</f>
        <v>0</v>
      </c>
      <c r="BD87" s="51">
        <f t="shared" ref="BD87:BD102" si="78">+$AU87*R87</f>
        <v>0</v>
      </c>
      <c r="BE87" s="51">
        <f t="shared" ref="BE87:BE102" si="79">+$AU87*S87</f>
        <v>0</v>
      </c>
      <c r="BF87" s="51">
        <f t="shared" ref="BF87:BF102" si="80">+$AU87*T87</f>
        <v>0</v>
      </c>
      <c r="BG87" s="51">
        <f t="shared" ref="BG87:BG102" si="81">+$AU87*U87</f>
        <v>0</v>
      </c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286"/>
    </row>
    <row r="88" spans="1:79" ht="14.25" x14ac:dyDescent="0.25">
      <c r="A88" s="687"/>
      <c r="B88" s="971" t="s">
        <v>310</v>
      </c>
      <c r="C88" s="972"/>
      <c r="D88" s="572"/>
      <c r="E88" s="977"/>
      <c r="F88" s="978"/>
      <c r="G88" s="979"/>
      <c r="H88" s="579"/>
      <c r="I88" s="580"/>
      <c r="J88" s="581"/>
      <c r="K88" s="581"/>
      <c r="L88" s="581"/>
      <c r="M88" s="581"/>
      <c r="N88" s="581"/>
      <c r="O88" s="581"/>
      <c r="P88" s="581"/>
      <c r="Q88" s="581"/>
      <c r="R88" s="581"/>
      <c r="S88" s="581"/>
      <c r="T88" s="581"/>
      <c r="U88" s="582"/>
      <c r="V88" s="135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677">
        <f t="shared" si="68"/>
        <v>0</v>
      </c>
      <c r="AU88" s="678">
        <f t="shared" ref="AU88:AU102" si="82">+(H88*I88)+H88</f>
        <v>0</v>
      </c>
      <c r="AV88" s="678">
        <f t="shared" si="70"/>
        <v>0</v>
      </c>
      <c r="AW88" s="678">
        <f t="shared" si="71"/>
        <v>0</v>
      </c>
      <c r="AX88" s="678">
        <f t="shared" si="72"/>
        <v>0</v>
      </c>
      <c r="AY88" s="678">
        <f t="shared" si="73"/>
        <v>0</v>
      </c>
      <c r="AZ88" s="678">
        <f t="shared" si="74"/>
        <v>0</v>
      </c>
      <c r="BA88" s="678">
        <f t="shared" si="75"/>
        <v>0</v>
      </c>
      <c r="BB88" s="678">
        <f t="shared" si="76"/>
        <v>0</v>
      </c>
      <c r="BC88" s="678">
        <f t="shared" si="77"/>
        <v>0</v>
      </c>
      <c r="BD88" s="678">
        <f t="shared" si="78"/>
        <v>0</v>
      </c>
      <c r="BE88" s="678">
        <f t="shared" si="79"/>
        <v>0</v>
      </c>
      <c r="BF88" s="678">
        <f t="shared" si="80"/>
        <v>0</v>
      </c>
      <c r="BG88" s="678">
        <f t="shared" si="81"/>
        <v>0</v>
      </c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286"/>
    </row>
    <row r="89" spans="1:79" ht="14.25" hidden="1" x14ac:dyDescent="0.25">
      <c r="A89" s="103"/>
      <c r="B89" s="51"/>
      <c r="C89" s="411"/>
      <c r="D89" s="572"/>
      <c r="E89" s="977"/>
      <c r="F89" s="978"/>
      <c r="G89" s="979"/>
      <c r="H89" s="579"/>
      <c r="I89" s="580"/>
      <c r="J89" s="581"/>
      <c r="K89" s="581"/>
      <c r="L89" s="581"/>
      <c r="M89" s="581"/>
      <c r="N89" s="581"/>
      <c r="O89" s="581"/>
      <c r="P89" s="581"/>
      <c r="Q89" s="581"/>
      <c r="R89" s="581"/>
      <c r="S89" s="581"/>
      <c r="T89" s="581"/>
      <c r="U89" s="582"/>
      <c r="V89" s="135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665">
        <f t="shared" si="68"/>
        <v>0</v>
      </c>
      <c r="AU89" s="51">
        <f t="shared" si="82"/>
        <v>0</v>
      </c>
      <c r="AV89" s="51">
        <f t="shared" si="70"/>
        <v>0</v>
      </c>
      <c r="AW89" s="51">
        <f t="shared" si="71"/>
        <v>0</v>
      </c>
      <c r="AX89" s="51">
        <f t="shared" si="72"/>
        <v>0</v>
      </c>
      <c r="AY89" s="51">
        <f t="shared" si="73"/>
        <v>0</v>
      </c>
      <c r="AZ89" s="51">
        <f t="shared" si="74"/>
        <v>0</v>
      </c>
      <c r="BA89" s="51">
        <f t="shared" si="75"/>
        <v>0</v>
      </c>
      <c r="BB89" s="51">
        <f t="shared" si="76"/>
        <v>0</v>
      </c>
      <c r="BC89" s="51">
        <f t="shared" si="77"/>
        <v>0</v>
      </c>
      <c r="BD89" s="51">
        <f t="shared" si="78"/>
        <v>0</v>
      </c>
      <c r="BE89" s="51">
        <f t="shared" si="79"/>
        <v>0</v>
      </c>
      <c r="BF89" s="51">
        <f t="shared" si="80"/>
        <v>0</v>
      </c>
      <c r="BG89" s="51">
        <f t="shared" si="81"/>
        <v>0</v>
      </c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286"/>
    </row>
    <row r="90" spans="1:79" ht="14.25" hidden="1" x14ac:dyDescent="0.25">
      <c r="A90" s="103"/>
      <c r="B90" s="51"/>
      <c r="C90" s="411"/>
      <c r="D90" s="572"/>
      <c r="E90" s="977"/>
      <c r="F90" s="978"/>
      <c r="G90" s="979"/>
      <c r="H90" s="579"/>
      <c r="I90" s="580"/>
      <c r="J90" s="581"/>
      <c r="K90" s="581"/>
      <c r="L90" s="581"/>
      <c r="M90" s="581"/>
      <c r="N90" s="581"/>
      <c r="O90" s="581"/>
      <c r="P90" s="581"/>
      <c r="Q90" s="581"/>
      <c r="R90" s="581"/>
      <c r="S90" s="581"/>
      <c r="T90" s="581"/>
      <c r="U90" s="582"/>
      <c r="V90" s="135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665">
        <f t="shared" si="68"/>
        <v>0</v>
      </c>
      <c r="AU90" s="51">
        <f t="shared" si="82"/>
        <v>0</v>
      </c>
      <c r="AV90" s="51">
        <f t="shared" si="70"/>
        <v>0</v>
      </c>
      <c r="AW90" s="51">
        <f t="shared" si="71"/>
        <v>0</v>
      </c>
      <c r="AX90" s="51">
        <f t="shared" si="72"/>
        <v>0</v>
      </c>
      <c r="AY90" s="51">
        <f t="shared" si="73"/>
        <v>0</v>
      </c>
      <c r="AZ90" s="51">
        <f t="shared" si="74"/>
        <v>0</v>
      </c>
      <c r="BA90" s="51">
        <f t="shared" si="75"/>
        <v>0</v>
      </c>
      <c r="BB90" s="51">
        <f t="shared" si="76"/>
        <v>0</v>
      </c>
      <c r="BC90" s="51">
        <f t="shared" si="77"/>
        <v>0</v>
      </c>
      <c r="BD90" s="51">
        <f t="shared" si="78"/>
        <v>0</v>
      </c>
      <c r="BE90" s="51">
        <f t="shared" si="79"/>
        <v>0</v>
      </c>
      <c r="BF90" s="51">
        <f t="shared" si="80"/>
        <v>0</v>
      </c>
      <c r="BG90" s="51">
        <f t="shared" si="81"/>
        <v>0</v>
      </c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286"/>
    </row>
    <row r="91" spans="1:79" ht="14.25" hidden="1" x14ac:dyDescent="0.25">
      <c r="A91" s="103"/>
      <c r="B91" s="51"/>
      <c r="C91" s="411"/>
      <c r="D91" s="572"/>
      <c r="E91" s="977"/>
      <c r="F91" s="978"/>
      <c r="G91" s="979"/>
      <c r="H91" s="579"/>
      <c r="I91" s="580"/>
      <c r="J91" s="581"/>
      <c r="K91" s="581"/>
      <c r="L91" s="581"/>
      <c r="M91" s="581"/>
      <c r="N91" s="581"/>
      <c r="O91" s="581"/>
      <c r="P91" s="581"/>
      <c r="Q91" s="581"/>
      <c r="R91" s="581"/>
      <c r="S91" s="581"/>
      <c r="T91" s="581"/>
      <c r="U91" s="582"/>
      <c r="V91" s="135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665">
        <f t="shared" si="68"/>
        <v>0</v>
      </c>
      <c r="AU91" s="51">
        <f t="shared" si="82"/>
        <v>0</v>
      </c>
      <c r="AV91" s="51">
        <f t="shared" si="70"/>
        <v>0</v>
      </c>
      <c r="AW91" s="51">
        <f t="shared" si="71"/>
        <v>0</v>
      </c>
      <c r="AX91" s="51">
        <f t="shared" si="72"/>
        <v>0</v>
      </c>
      <c r="AY91" s="51">
        <f t="shared" si="73"/>
        <v>0</v>
      </c>
      <c r="AZ91" s="51">
        <f t="shared" si="74"/>
        <v>0</v>
      </c>
      <c r="BA91" s="51">
        <f t="shared" si="75"/>
        <v>0</v>
      </c>
      <c r="BB91" s="51">
        <f t="shared" si="76"/>
        <v>0</v>
      </c>
      <c r="BC91" s="51">
        <f t="shared" si="77"/>
        <v>0</v>
      </c>
      <c r="BD91" s="51">
        <f t="shared" si="78"/>
        <v>0</v>
      </c>
      <c r="BE91" s="51">
        <f t="shared" si="79"/>
        <v>0</v>
      </c>
      <c r="BF91" s="51">
        <f t="shared" si="80"/>
        <v>0</v>
      </c>
      <c r="BG91" s="51">
        <f t="shared" si="81"/>
        <v>0</v>
      </c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286"/>
    </row>
    <row r="92" spans="1:79" ht="14.25" hidden="1" x14ac:dyDescent="0.25">
      <c r="A92" s="103"/>
      <c r="B92" s="51"/>
      <c r="C92" s="411"/>
      <c r="D92" s="572"/>
      <c r="E92" s="977"/>
      <c r="F92" s="978"/>
      <c r="G92" s="979"/>
      <c r="H92" s="579"/>
      <c r="I92" s="580"/>
      <c r="J92" s="581"/>
      <c r="K92" s="581"/>
      <c r="L92" s="581"/>
      <c r="M92" s="581"/>
      <c r="N92" s="581"/>
      <c r="O92" s="581"/>
      <c r="P92" s="581"/>
      <c r="Q92" s="581"/>
      <c r="R92" s="581"/>
      <c r="S92" s="581"/>
      <c r="T92" s="581"/>
      <c r="U92" s="582"/>
      <c r="V92" s="135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665">
        <f t="shared" si="68"/>
        <v>0</v>
      </c>
      <c r="AU92" s="51">
        <f t="shared" si="82"/>
        <v>0</v>
      </c>
      <c r="AV92" s="51">
        <f t="shared" si="70"/>
        <v>0</v>
      </c>
      <c r="AW92" s="51">
        <f t="shared" si="71"/>
        <v>0</v>
      </c>
      <c r="AX92" s="51">
        <f t="shared" si="72"/>
        <v>0</v>
      </c>
      <c r="AY92" s="51">
        <f t="shared" si="73"/>
        <v>0</v>
      </c>
      <c r="AZ92" s="51">
        <f t="shared" si="74"/>
        <v>0</v>
      </c>
      <c r="BA92" s="51">
        <f t="shared" si="75"/>
        <v>0</v>
      </c>
      <c r="BB92" s="51">
        <f t="shared" si="76"/>
        <v>0</v>
      </c>
      <c r="BC92" s="51">
        <f t="shared" si="77"/>
        <v>0</v>
      </c>
      <c r="BD92" s="51">
        <f t="shared" si="78"/>
        <v>0</v>
      </c>
      <c r="BE92" s="51">
        <f t="shared" si="79"/>
        <v>0</v>
      </c>
      <c r="BF92" s="51">
        <f t="shared" si="80"/>
        <v>0</v>
      </c>
      <c r="BG92" s="51">
        <f t="shared" si="81"/>
        <v>0</v>
      </c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286"/>
    </row>
    <row r="93" spans="1:79" ht="14.25" hidden="1" x14ac:dyDescent="0.25">
      <c r="A93" s="103"/>
      <c r="B93" s="51"/>
      <c r="C93" s="411"/>
      <c r="D93" s="572"/>
      <c r="E93" s="977"/>
      <c r="F93" s="978"/>
      <c r="G93" s="979"/>
      <c r="H93" s="579"/>
      <c r="I93" s="580"/>
      <c r="J93" s="581"/>
      <c r="K93" s="581"/>
      <c r="L93" s="581"/>
      <c r="M93" s="581"/>
      <c r="N93" s="581"/>
      <c r="O93" s="581"/>
      <c r="P93" s="581"/>
      <c r="Q93" s="581"/>
      <c r="R93" s="581"/>
      <c r="S93" s="581"/>
      <c r="T93" s="581"/>
      <c r="U93" s="582"/>
      <c r="V93" s="135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665">
        <f t="shared" si="68"/>
        <v>0</v>
      </c>
      <c r="AU93" s="51">
        <f t="shared" si="82"/>
        <v>0</v>
      </c>
      <c r="AV93" s="51">
        <f t="shared" si="70"/>
        <v>0</v>
      </c>
      <c r="AW93" s="51">
        <f t="shared" si="71"/>
        <v>0</v>
      </c>
      <c r="AX93" s="51">
        <f t="shared" si="72"/>
        <v>0</v>
      </c>
      <c r="AY93" s="51">
        <f t="shared" si="73"/>
        <v>0</v>
      </c>
      <c r="AZ93" s="51">
        <f t="shared" si="74"/>
        <v>0</v>
      </c>
      <c r="BA93" s="51">
        <f t="shared" si="75"/>
        <v>0</v>
      </c>
      <c r="BB93" s="51">
        <f t="shared" si="76"/>
        <v>0</v>
      </c>
      <c r="BC93" s="51">
        <f t="shared" si="77"/>
        <v>0</v>
      </c>
      <c r="BD93" s="51">
        <f t="shared" si="78"/>
        <v>0</v>
      </c>
      <c r="BE93" s="51">
        <f t="shared" si="79"/>
        <v>0</v>
      </c>
      <c r="BF93" s="51">
        <f t="shared" si="80"/>
        <v>0</v>
      </c>
      <c r="BG93" s="51">
        <f t="shared" si="81"/>
        <v>0</v>
      </c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286"/>
    </row>
    <row r="94" spans="1:79" ht="14.25" hidden="1" x14ac:dyDescent="0.25">
      <c r="A94" s="103"/>
      <c r="B94" s="51"/>
      <c r="C94" s="411"/>
      <c r="D94" s="572"/>
      <c r="E94" s="977"/>
      <c r="F94" s="978"/>
      <c r="G94" s="979"/>
      <c r="H94" s="579"/>
      <c r="I94" s="580"/>
      <c r="J94" s="581"/>
      <c r="K94" s="581"/>
      <c r="L94" s="581"/>
      <c r="M94" s="581"/>
      <c r="N94" s="581"/>
      <c r="O94" s="581"/>
      <c r="P94" s="581"/>
      <c r="Q94" s="581"/>
      <c r="R94" s="581"/>
      <c r="S94" s="581"/>
      <c r="T94" s="581"/>
      <c r="U94" s="582"/>
      <c r="V94" s="135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665">
        <f t="shared" si="68"/>
        <v>0</v>
      </c>
      <c r="AU94" s="51">
        <f t="shared" si="82"/>
        <v>0</v>
      </c>
      <c r="AV94" s="51">
        <f t="shared" si="70"/>
        <v>0</v>
      </c>
      <c r="AW94" s="51">
        <f t="shared" si="71"/>
        <v>0</v>
      </c>
      <c r="AX94" s="51">
        <f t="shared" si="72"/>
        <v>0</v>
      </c>
      <c r="AY94" s="51">
        <f t="shared" si="73"/>
        <v>0</v>
      </c>
      <c r="AZ94" s="51">
        <f t="shared" si="74"/>
        <v>0</v>
      </c>
      <c r="BA94" s="51">
        <f t="shared" si="75"/>
        <v>0</v>
      </c>
      <c r="BB94" s="51">
        <f t="shared" si="76"/>
        <v>0</v>
      </c>
      <c r="BC94" s="51">
        <f t="shared" si="77"/>
        <v>0</v>
      </c>
      <c r="BD94" s="51">
        <f t="shared" si="78"/>
        <v>0</v>
      </c>
      <c r="BE94" s="51">
        <f t="shared" si="79"/>
        <v>0</v>
      </c>
      <c r="BF94" s="51">
        <f t="shared" si="80"/>
        <v>0</v>
      </c>
      <c r="BG94" s="51">
        <f t="shared" si="81"/>
        <v>0</v>
      </c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286"/>
    </row>
    <row r="95" spans="1:79" ht="14.25" hidden="1" x14ac:dyDescent="0.25">
      <c r="A95" s="103"/>
      <c r="B95" s="51"/>
      <c r="C95" s="411"/>
      <c r="D95" s="572"/>
      <c r="E95" s="977"/>
      <c r="F95" s="978"/>
      <c r="G95" s="979"/>
      <c r="H95" s="579"/>
      <c r="I95" s="580"/>
      <c r="J95" s="581"/>
      <c r="K95" s="581"/>
      <c r="L95" s="581"/>
      <c r="M95" s="581"/>
      <c r="N95" s="581"/>
      <c r="O95" s="581"/>
      <c r="P95" s="581"/>
      <c r="Q95" s="581"/>
      <c r="R95" s="581"/>
      <c r="S95" s="581"/>
      <c r="T95" s="581"/>
      <c r="U95" s="582"/>
      <c r="V95" s="135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665">
        <f t="shared" si="68"/>
        <v>0</v>
      </c>
      <c r="AU95" s="51">
        <f t="shared" si="82"/>
        <v>0</v>
      </c>
      <c r="AV95" s="51">
        <f t="shared" si="70"/>
        <v>0</v>
      </c>
      <c r="AW95" s="51">
        <f t="shared" si="71"/>
        <v>0</v>
      </c>
      <c r="AX95" s="51">
        <f t="shared" si="72"/>
        <v>0</v>
      </c>
      <c r="AY95" s="51">
        <f t="shared" si="73"/>
        <v>0</v>
      </c>
      <c r="AZ95" s="51">
        <f t="shared" si="74"/>
        <v>0</v>
      </c>
      <c r="BA95" s="51">
        <f t="shared" si="75"/>
        <v>0</v>
      </c>
      <c r="BB95" s="51">
        <f t="shared" si="76"/>
        <v>0</v>
      </c>
      <c r="BC95" s="51">
        <f t="shared" si="77"/>
        <v>0</v>
      </c>
      <c r="BD95" s="51">
        <f t="shared" si="78"/>
        <v>0</v>
      </c>
      <c r="BE95" s="51">
        <f t="shared" si="79"/>
        <v>0</v>
      </c>
      <c r="BF95" s="51">
        <f t="shared" si="80"/>
        <v>0</v>
      </c>
      <c r="BG95" s="51">
        <f t="shared" si="81"/>
        <v>0</v>
      </c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286"/>
    </row>
    <row r="96" spans="1:79" ht="14.25" hidden="1" x14ac:dyDescent="0.25">
      <c r="A96" s="103"/>
      <c r="B96" s="51"/>
      <c r="C96" s="411"/>
      <c r="D96" s="572"/>
      <c r="E96" s="977"/>
      <c r="F96" s="978"/>
      <c r="G96" s="979"/>
      <c r="H96" s="579"/>
      <c r="I96" s="580"/>
      <c r="J96" s="581"/>
      <c r="K96" s="581"/>
      <c r="L96" s="581"/>
      <c r="M96" s="581"/>
      <c r="N96" s="581"/>
      <c r="O96" s="581"/>
      <c r="P96" s="581"/>
      <c r="Q96" s="581"/>
      <c r="R96" s="581"/>
      <c r="S96" s="581"/>
      <c r="T96" s="581"/>
      <c r="U96" s="582"/>
      <c r="V96" s="135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665">
        <f t="shared" si="68"/>
        <v>0</v>
      </c>
      <c r="AU96" s="51">
        <f t="shared" si="82"/>
        <v>0</v>
      </c>
      <c r="AV96" s="51">
        <f t="shared" si="70"/>
        <v>0</v>
      </c>
      <c r="AW96" s="51">
        <f t="shared" si="71"/>
        <v>0</v>
      </c>
      <c r="AX96" s="51">
        <f t="shared" si="72"/>
        <v>0</v>
      </c>
      <c r="AY96" s="51">
        <f t="shared" si="73"/>
        <v>0</v>
      </c>
      <c r="AZ96" s="51">
        <f t="shared" si="74"/>
        <v>0</v>
      </c>
      <c r="BA96" s="51">
        <f t="shared" si="75"/>
        <v>0</v>
      </c>
      <c r="BB96" s="51">
        <f t="shared" si="76"/>
        <v>0</v>
      </c>
      <c r="BC96" s="51">
        <f t="shared" si="77"/>
        <v>0</v>
      </c>
      <c r="BD96" s="51">
        <f t="shared" si="78"/>
        <v>0</v>
      </c>
      <c r="BE96" s="51">
        <f t="shared" si="79"/>
        <v>0</v>
      </c>
      <c r="BF96" s="51">
        <f t="shared" si="80"/>
        <v>0</v>
      </c>
      <c r="BG96" s="51">
        <f t="shared" si="81"/>
        <v>0</v>
      </c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286"/>
    </row>
    <row r="97" spans="1:79" ht="14.25" hidden="1" x14ac:dyDescent="0.25">
      <c r="A97" s="103"/>
      <c r="B97" s="51"/>
      <c r="C97" s="411"/>
      <c r="D97" s="572"/>
      <c r="E97" s="977"/>
      <c r="F97" s="978"/>
      <c r="G97" s="979"/>
      <c r="H97" s="579"/>
      <c r="I97" s="580"/>
      <c r="J97" s="581"/>
      <c r="K97" s="581"/>
      <c r="L97" s="581"/>
      <c r="M97" s="581"/>
      <c r="N97" s="581"/>
      <c r="O97" s="581"/>
      <c r="P97" s="581"/>
      <c r="Q97" s="581"/>
      <c r="R97" s="581"/>
      <c r="S97" s="581"/>
      <c r="T97" s="581"/>
      <c r="U97" s="582"/>
      <c r="V97" s="135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665">
        <f t="shared" si="68"/>
        <v>0</v>
      </c>
      <c r="AU97" s="51">
        <f t="shared" si="82"/>
        <v>0</v>
      </c>
      <c r="AV97" s="51">
        <f t="shared" si="70"/>
        <v>0</v>
      </c>
      <c r="AW97" s="51">
        <f t="shared" si="71"/>
        <v>0</v>
      </c>
      <c r="AX97" s="51">
        <f t="shared" si="72"/>
        <v>0</v>
      </c>
      <c r="AY97" s="51">
        <f t="shared" si="73"/>
        <v>0</v>
      </c>
      <c r="AZ97" s="51">
        <f t="shared" si="74"/>
        <v>0</v>
      </c>
      <c r="BA97" s="51">
        <f t="shared" si="75"/>
        <v>0</v>
      </c>
      <c r="BB97" s="51">
        <f t="shared" si="76"/>
        <v>0</v>
      </c>
      <c r="BC97" s="51">
        <f t="shared" si="77"/>
        <v>0</v>
      </c>
      <c r="BD97" s="51">
        <f t="shared" si="78"/>
        <v>0</v>
      </c>
      <c r="BE97" s="51">
        <f t="shared" si="79"/>
        <v>0</v>
      </c>
      <c r="BF97" s="51">
        <f t="shared" si="80"/>
        <v>0</v>
      </c>
      <c r="BG97" s="51">
        <f t="shared" si="81"/>
        <v>0</v>
      </c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286"/>
    </row>
    <row r="98" spans="1:79" ht="14.25" hidden="1" x14ac:dyDescent="0.25">
      <c r="A98" s="103"/>
      <c r="B98" s="51"/>
      <c r="C98" s="411"/>
      <c r="D98" s="572"/>
      <c r="E98" s="977"/>
      <c r="F98" s="978"/>
      <c r="G98" s="979"/>
      <c r="H98" s="579"/>
      <c r="I98" s="580"/>
      <c r="J98" s="581"/>
      <c r="K98" s="581"/>
      <c r="L98" s="581"/>
      <c r="M98" s="581"/>
      <c r="N98" s="581"/>
      <c r="O98" s="581"/>
      <c r="P98" s="581"/>
      <c r="Q98" s="581"/>
      <c r="R98" s="581"/>
      <c r="S98" s="581"/>
      <c r="T98" s="581"/>
      <c r="U98" s="582"/>
      <c r="V98" s="135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665">
        <f t="shared" si="68"/>
        <v>0</v>
      </c>
      <c r="AU98" s="51">
        <f t="shared" si="82"/>
        <v>0</v>
      </c>
      <c r="AV98" s="51">
        <f t="shared" si="70"/>
        <v>0</v>
      </c>
      <c r="AW98" s="51">
        <f t="shared" si="71"/>
        <v>0</v>
      </c>
      <c r="AX98" s="51">
        <f t="shared" si="72"/>
        <v>0</v>
      </c>
      <c r="AY98" s="51">
        <f t="shared" si="73"/>
        <v>0</v>
      </c>
      <c r="AZ98" s="51">
        <f t="shared" si="74"/>
        <v>0</v>
      </c>
      <c r="BA98" s="51">
        <f t="shared" si="75"/>
        <v>0</v>
      </c>
      <c r="BB98" s="51">
        <f t="shared" si="76"/>
        <v>0</v>
      </c>
      <c r="BC98" s="51">
        <f t="shared" si="77"/>
        <v>0</v>
      </c>
      <c r="BD98" s="51">
        <f t="shared" si="78"/>
        <v>0</v>
      </c>
      <c r="BE98" s="51">
        <f t="shared" si="79"/>
        <v>0</v>
      </c>
      <c r="BF98" s="51">
        <f t="shared" si="80"/>
        <v>0</v>
      </c>
      <c r="BG98" s="51">
        <f t="shared" si="81"/>
        <v>0</v>
      </c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286"/>
    </row>
    <row r="99" spans="1:79" ht="14.25" hidden="1" x14ac:dyDescent="0.25">
      <c r="A99" s="103"/>
      <c r="B99" s="51"/>
      <c r="C99" s="411"/>
      <c r="D99" s="572"/>
      <c r="E99" s="977"/>
      <c r="F99" s="978"/>
      <c r="G99" s="979"/>
      <c r="H99" s="579"/>
      <c r="I99" s="580"/>
      <c r="J99" s="581"/>
      <c r="K99" s="581"/>
      <c r="L99" s="581"/>
      <c r="M99" s="581"/>
      <c r="N99" s="581"/>
      <c r="O99" s="581"/>
      <c r="P99" s="581"/>
      <c r="Q99" s="581"/>
      <c r="R99" s="581"/>
      <c r="S99" s="581"/>
      <c r="T99" s="581"/>
      <c r="U99" s="582"/>
      <c r="V99" s="135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665">
        <f t="shared" si="68"/>
        <v>0</v>
      </c>
      <c r="AU99" s="51">
        <f t="shared" si="82"/>
        <v>0</v>
      </c>
      <c r="AV99" s="51">
        <f t="shared" si="70"/>
        <v>0</v>
      </c>
      <c r="AW99" s="51">
        <f t="shared" si="71"/>
        <v>0</v>
      </c>
      <c r="AX99" s="51">
        <f t="shared" si="72"/>
        <v>0</v>
      </c>
      <c r="AY99" s="51">
        <f t="shared" si="73"/>
        <v>0</v>
      </c>
      <c r="AZ99" s="51">
        <f t="shared" si="74"/>
        <v>0</v>
      </c>
      <c r="BA99" s="51">
        <f t="shared" si="75"/>
        <v>0</v>
      </c>
      <c r="BB99" s="51">
        <f t="shared" si="76"/>
        <v>0</v>
      </c>
      <c r="BC99" s="51">
        <f t="shared" si="77"/>
        <v>0</v>
      </c>
      <c r="BD99" s="51">
        <f t="shared" si="78"/>
        <v>0</v>
      </c>
      <c r="BE99" s="51">
        <f t="shared" si="79"/>
        <v>0</v>
      </c>
      <c r="BF99" s="51">
        <f t="shared" si="80"/>
        <v>0</v>
      </c>
      <c r="BG99" s="51">
        <f t="shared" si="81"/>
        <v>0</v>
      </c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286"/>
    </row>
    <row r="100" spans="1:79" ht="14.25" hidden="1" x14ac:dyDescent="0.25">
      <c r="A100" s="103"/>
      <c r="B100" s="51"/>
      <c r="C100" s="411"/>
      <c r="D100" s="572"/>
      <c r="E100" s="977"/>
      <c r="F100" s="978"/>
      <c r="G100" s="979"/>
      <c r="H100" s="579"/>
      <c r="I100" s="580"/>
      <c r="J100" s="581"/>
      <c r="K100" s="581"/>
      <c r="L100" s="581"/>
      <c r="M100" s="581"/>
      <c r="N100" s="581"/>
      <c r="O100" s="581"/>
      <c r="P100" s="581"/>
      <c r="Q100" s="581"/>
      <c r="R100" s="581"/>
      <c r="S100" s="581"/>
      <c r="T100" s="581"/>
      <c r="U100" s="582"/>
      <c r="V100" s="135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665">
        <f t="shared" si="68"/>
        <v>0</v>
      </c>
      <c r="AU100" s="51">
        <f t="shared" si="82"/>
        <v>0</v>
      </c>
      <c r="AV100" s="51">
        <f t="shared" si="70"/>
        <v>0</v>
      </c>
      <c r="AW100" s="51">
        <f t="shared" si="71"/>
        <v>0</v>
      </c>
      <c r="AX100" s="51">
        <f t="shared" si="72"/>
        <v>0</v>
      </c>
      <c r="AY100" s="51">
        <f t="shared" si="73"/>
        <v>0</v>
      </c>
      <c r="AZ100" s="51">
        <f t="shared" si="74"/>
        <v>0</v>
      </c>
      <c r="BA100" s="51">
        <f t="shared" si="75"/>
        <v>0</v>
      </c>
      <c r="BB100" s="51">
        <f t="shared" si="76"/>
        <v>0</v>
      </c>
      <c r="BC100" s="51">
        <f t="shared" si="77"/>
        <v>0</v>
      </c>
      <c r="BD100" s="51">
        <f t="shared" si="78"/>
        <v>0</v>
      </c>
      <c r="BE100" s="51">
        <f t="shared" si="79"/>
        <v>0</v>
      </c>
      <c r="BF100" s="51">
        <f t="shared" si="80"/>
        <v>0</v>
      </c>
      <c r="BG100" s="51">
        <f t="shared" si="81"/>
        <v>0</v>
      </c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286"/>
    </row>
    <row r="101" spans="1:79" ht="14.25" hidden="1" x14ac:dyDescent="0.25">
      <c r="A101" s="103"/>
      <c r="B101" s="51"/>
      <c r="C101" s="411"/>
      <c r="D101" s="572"/>
      <c r="E101" s="977"/>
      <c r="F101" s="978"/>
      <c r="G101" s="979"/>
      <c r="H101" s="579"/>
      <c r="I101" s="580"/>
      <c r="J101" s="581"/>
      <c r="K101" s="581"/>
      <c r="L101" s="581"/>
      <c r="M101" s="581"/>
      <c r="N101" s="581"/>
      <c r="O101" s="581"/>
      <c r="P101" s="581"/>
      <c r="Q101" s="581"/>
      <c r="R101" s="581"/>
      <c r="S101" s="581"/>
      <c r="T101" s="581"/>
      <c r="U101" s="582"/>
      <c r="V101" s="135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665">
        <f t="shared" si="68"/>
        <v>0</v>
      </c>
      <c r="AU101" s="51">
        <f t="shared" si="82"/>
        <v>0</v>
      </c>
      <c r="AV101" s="51">
        <f t="shared" si="70"/>
        <v>0</v>
      </c>
      <c r="AW101" s="51">
        <f t="shared" si="71"/>
        <v>0</v>
      </c>
      <c r="AX101" s="51">
        <f t="shared" si="72"/>
        <v>0</v>
      </c>
      <c r="AY101" s="51">
        <f t="shared" si="73"/>
        <v>0</v>
      </c>
      <c r="AZ101" s="51">
        <f t="shared" si="74"/>
        <v>0</v>
      </c>
      <c r="BA101" s="51">
        <f t="shared" si="75"/>
        <v>0</v>
      </c>
      <c r="BB101" s="51">
        <f t="shared" si="76"/>
        <v>0</v>
      </c>
      <c r="BC101" s="51">
        <f t="shared" si="77"/>
        <v>0</v>
      </c>
      <c r="BD101" s="51">
        <f t="shared" si="78"/>
        <v>0</v>
      </c>
      <c r="BE101" s="51">
        <f t="shared" si="79"/>
        <v>0</v>
      </c>
      <c r="BF101" s="51">
        <f t="shared" si="80"/>
        <v>0</v>
      </c>
      <c r="BG101" s="51">
        <f t="shared" si="81"/>
        <v>0</v>
      </c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286"/>
    </row>
    <row r="102" spans="1:79" ht="14.25" x14ac:dyDescent="0.25">
      <c r="A102" s="103"/>
      <c r="B102" s="51"/>
      <c r="C102" s="120"/>
      <c r="D102" s="572"/>
      <c r="E102" s="1042"/>
      <c r="F102" s="1043"/>
      <c r="G102" s="1044"/>
      <c r="H102" s="583"/>
      <c r="I102" s="584"/>
      <c r="J102" s="585"/>
      <c r="K102" s="585"/>
      <c r="L102" s="585"/>
      <c r="M102" s="585"/>
      <c r="N102" s="585"/>
      <c r="O102" s="585"/>
      <c r="P102" s="585"/>
      <c r="Q102" s="585"/>
      <c r="R102" s="585"/>
      <c r="S102" s="585"/>
      <c r="T102" s="585"/>
      <c r="U102" s="586"/>
      <c r="V102" s="135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677">
        <f t="shared" si="68"/>
        <v>0</v>
      </c>
      <c r="AU102" s="678">
        <f t="shared" si="82"/>
        <v>0</v>
      </c>
      <c r="AV102" s="51">
        <f t="shared" si="70"/>
        <v>0</v>
      </c>
      <c r="AW102" s="51">
        <f t="shared" si="71"/>
        <v>0</v>
      </c>
      <c r="AX102" s="51">
        <f t="shared" si="72"/>
        <v>0</v>
      </c>
      <c r="AY102" s="51">
        <f t="shared" si="73"/>
        <v>0</v>
      </c>
      <c r="AZ102" s="51">
        <f t="shared" si="74"/>
        <v>0</v>
      </c>
      <c r="BA102" s="51">
        <f t="shared" si="75"/>
        <v>0</v>
      </c>
      <c r="BB102" s="51">
        <f t="shared" si="76"/>
        <v>0</v>
      </c>
      <c r="BC102" s="51">
        <f t="shared" si="77"/>
        <v>0</v>
      </c>
      <c r="BD102" s="51">
        <f t="shared" si="78"/>
        <v>0</v>
      </c>
      <c r="BE102" s="51">
        <f t="shared" si="79"/>
        <v>0</v>
      </c>
      <c r="BF102" s="51">
        <f t="shared" si="80"/>
        <v>0</v>
      </c>
      <c r="BG102" s="51">
        <f t="shared" si="81"/>
        <v>0</v>
      </c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286"/>
    </row>
    <row r="103" spans="1:79" ht="5.0999999999999996" customHeight="1" x14ac:dyDescent="0.25">
      <c r="A103" s="103"/>
      <c r="B103" s="51"/>
      <c r="C103" s="120"/>
      <c r="D103" s="594"/>
      <c r="E103" s="613"/>
      <c r="F103" s="614"/>
      <c r="G103" s="614"/>
      <c r="H103" s="614"/>
      <c r="I103" s="615"/>
      <c r="J103" s="616"/>
      <c r="K103" s="616"/>
      <c r="L103" s="616"/>
      <c r="M103" s="616"/>
      <c r="N103" s="616"/>
      <c r="O103" s="616"/>
      <c r="P103" s="616"/>
      <c r="Q103" s="616"/>
      <c r="R103" s="616"/>
      <c r="S103" s="616"/>
      <c r="T103" s="616"/>
      <c r="U103" s="616"/>
      <c r="V103" s="215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286"/>
    </row>
    <row r="104" spans="1:79" ht="5.0999999999999996" customHeight="1" x14ac:dyDescent="0.25">
      <c r="A104" s="103"/>
      <c r="B104" s="51"/>
      <c r="C104" s="661"/>
      <c r="D104" s="609"/>
      <c r="E104" s="617"/>
      <c r="F104" s="617"/>
      <c r="G104" s="617"/>
      <c r="H104" s="617"/>
      <c r="I104" s="617"/>
      <c r="J104" s="617"/>
      <c r="K104" s="617"/>
      <c r="L104" s="617"/>
      <c r="M104" s="617"/>
      <c r="N104" s="617"/>
      <c r="O104" s="617"/>
      <c r="P104" s="617"/>
      <c r="Q104" s="617"/>
      <c r="R104" s="617"/>
      <c r="S104" s="617"/>
      <c r="T104" s="617"/>
      <c r="U104" s="617"/>
      <c r="V104" s="217"/>
      <c r="W104" s="66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286"/>
    </row>
    <row r="105" spans="1:79" ht="15" customHeight="1" x14ac:dyDescent="0.3">
      <c r="A105" s="103"/>
      <c r="B105" s="51"/>
      <c r="D105" s="213">
        <v>3</v>
      </c>
      <c r="E105" s="1039" t="s">
        <v>135</v>
      </c>
      <c r="F105" s="1040"/>
      <c r="G105" s="1040"/>
      <c r="H105" s="1040"/>
      <c r="I105" s="1040"/>
      <c r="J105" s="1040"/>
      <c r="K105" s="1040"/>
      <c r="L105" s="1040"/>
      <c r="M105" s="1041"/>
      <c r="N105" s="618"/>
      <c r="O105" s="619"/>
      <c r="P105" s="619"/>
      <c r="Q105" s="619"/>
      <c r="R105" s="619"/>
      <c r="S105" s="619"/>
      <c r="T105" s="619"/>
      <c r="U105" s="619"/>
      <c r="V105" s="135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672">
        <f>+D105</f>
        <v>3</v>
      </c>
      <c r="AT105" s="673" t="str">
        <f>+E105</f>
        <v xml:space="preserve">  Personal de Administración y DG</v>
      </c>
      <c r="AU105" s="673"/>
      <c r="AV105" s="673"/>
      <c r="AW105" s="673"/>
      <c r="AX105" s="673"/>
      <c r="AY105" s="673"/>
      <c r="AZ105" s="673"/>
      <c r="BA105" s="673"/>
      <c r="BB105" s="673"/>
      <c r="BC105" s="673"/>
      <c r="BD105" s="673"/>
      <c r="BE105" s="673"/>
      <c r="BF105" s="673"/>
      <c r="BG105" s="673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286"/>
    </row>
    <row r="106" spans="1:79" ht="12" customHeight="1" x14ac:dyDescent="0.2">
      <c r="A106" s="103"/>
      <c r="B106" s="51"/>
      <c r="C106" s="120"/>
      <c r="D106" s="569"/>
      <c r="E106" s="570"/>
      <c r="F106" s="571"/>
      <c r="G106" s="571"/>
      <c r="H106" s="571"/>
      <c r="I106" s="571"/>
      <c r="J106" s="1052" t="s">
        <v>385</v>
      </c>
      <c r="K106" s="1053"/>
      <c r="L106" s="1053"/>
      <c r="M106" s="1053"/>
      <c r="N106" s="1053"/>
      <c r="O106" s="1053"/>
      <c r="P106" s="1053"/>
      <c r="Q106" s="1053"/>
      <c r="R106" s="1053"/>
      <c r="S106" s="1053"/>
      <c r="T106" s="1053"/>
      <c r="U106" s="1054"/>
      <c r="V106" s="135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286"/>
    </row>
    <row r="107" spans="1:79" ht="14.25" x14ac:dyDescent="0.25">
      <c r="A107" s="103"/>
      <c r="B107" s="51"/>
      <c r="C107" s="120"/>
      <c r="D107" s="572"/>
      <c r="E107" s="1029" t="str">
        <f t="shared" ref="E107:U107" si="83">E58</f>
        <v>Empleo o puesto de trabajo</v>
      </c>
      <c r="F107" s="1029"/>
      <c r="G107" s="1029"/>
      <c r="H107" s="651" t="str">
        <f t="shared" si="83"/>
        <v>Salario Mes</v>
      </c>
      <c r="I107" s="652" t="str">
        <f t="shared" si="83"/>
        <v>%SCE</v>
      </c>
      <c r="J107" s="653" t="str">
        <f t="shared" si="83"/>
        <v>Enero</v>
      </c>
      <c r="K107" s="653" t="str">
        <f t="shared" si="83"/>
        <v>Febrero</v>
      </c>
      <c r="L107" s="653" t="str">
        <f t="shared" si="83"/>
        <v>Marzo</v>
      </c>
      <c r="M107" s="653" t="str">
        <f t="shared" si="83"/>
        <v>Abril</v>
      </c>
      <c r="N107" s="653" t="str">
        <f t="shared" si="83"/>
        <v>Mayo</v>
      </c>
      <c r="O107" s="653" t="str">
        <f t="shared" si="83"/>
        <v>Junio</v>
      </c>
      <c r="P107" s="653" t="str">
        <f t="shared" si="83"/>
        <v>Julio</v>
      </c>
      <c r="Q107" s="653" t="str">
        <f t="shared" si="83"/>
        <v>Agosto</v>
      </c>
      <c r="R107" s="653" t="str">
        <f t="shared" si="83"/>
        <v>Septiembre</v>
      </c>
      <c r="S107" s="653" t="str">
        <f t="shared" si="83"/>
        <v>Octubre</v>
      </c>
      <c r="T107" s="653" t="str">
        <f t="shared" si="83"/>
        <v>Noviembre</v>
      </c>
      <c r="U107" s="653" t="str">
        <f t="shared" si="83"/>
        <v>Diciembre</v>
      </c>
      <c r="V107" s="135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676" t="s">
        <v>0</v>
      </c>
      <c r="AU107" s="51">
        <f>+AU109+AU116+AU135</f>
        <v>0</v>
      </c>
      <c r="AV107" s="51">
        <f t="shared" ref="AV107:BG107" si="84">+AV109+AV116+AV135</f>
        <v>0</v>
      </c>
      <c r="AW107" s="51">
        <f t="shared" si="84"/>
        <v>0</v>
      </c>
      <c r="AX107" s="51">
        <f t="shared" si="84"/>
        <v>0</v>
      </c>
      <c r="AY107" s="51">
        <f t="shared" si="84"/>
        <v>0</v>
      </c>
      <c r="AZ107" s="51">
        <f t="shared" si="84"/>
        <v>0</v>
      </c>
      <c r="BA107" s="51">
        <f t="shared" si="84"/>
        <v>0</v>
      </c>
      <c r="BB107" s="51">
        <f t="shared" si="84"/>
        <v>0</v>
      </c>
      <c r="BC107" s="51">
        <f t="shared" si="84"/>
        <v>0</v>
      </c>
      <c r="BD107" s="51">
        <f t="shared" si="84"/>
        <v>0</v>
      </c>
      <c r="BE107" s="51">
        <f t="shared" si="84"/>
        <v>0</v>
      </c>
      <c r="BF107" s="51">
        <f t="shared" si="84"/>
        <v>0</v>
      </c>
      <c r="BG107" s="51">
        <f t="shared" si="84"/>
        <v>0</v>
      </c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286"/>
    </row>
    <row r="108" spans="1:79" ht="14.25" hidden="1" x14ac:dyDescent="0.25">
      <c r="A108" s="103"/>
      <c r="B108" s="51"/>
      <c r="C108" s="120"/>
      <c r="D108" s="572"/>
      <c r="E108" s="1030"/>
      <c r="F108" s="1031"/>
      <c r="G108" s="1031"/>
      <c r="H108" s="1032"/>
      <c r="I108" s="1032"/>
      <c r="J108" s="611"/>
      <c r="K108" s="611"/>
      <c r="L108" s="611"/>
      <c r="M108" s="611"/>
      <c r="N108" s="611"/>
      <c r="O108" s="611"/>
      <c r="P108" s="611"/>
      <c r="Q108" s="611"/>
      <c r="R108" s="611"/>
      <c r="S108" s="611"/>
      <c r="T108" s="611"/>
      <c r="U108" s="612"/>
      <c r="V108" s="135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 t="str">
        <f t="shared" ref="AV108:BG108" si="85">+J107</f>
        <v>Enero</v>
      </c>
      <c r="AW108" s="51" t="str">
        <f t="shared" si="85"/>
        <v>Febrero</v>
      </c>
      <c r="AX108" s="51" t="str">
        <f t="shared" si="85"/>
        <v>Marzo</v>
      </c>
      <c r="AY108" s="51" t="str">
        <f t="shared" si="85"/>
        <v>Abril</v>
      </c>
      <c r="AZ108" s="51" t="str">
        <f t="shared" si="85"/>
        <v>Mayo</v>
      </c>
      <c r="BA108" s="51" t="str">
        <f t="shared" si="85"/>
        <v>Junio</v>
      </c>
      <c r="BB108" s="51" t="str">
        <f t="shared" si="85"/>
        <v>Julio</v>
      </c>
      <c r="BC108" s="51" t="str">
        <f t="shared" si="85"/>
        <v>Agosto</v>
      </c>
      <c r="BD108" s="51" t="str">
        <f t="shared" si="85"/>
        <v>Septiembre</v>
      </c>
      <c r="BE108" s="51" t="str">
        <f t="shared" si="85"/>
        <v>Octubre</v>
      </c>
      <c r="BF108" s="51" t="str">
        <f t="shared" si="85"/>
        <v>Noviembre</v>
      </c>
      <c r="BG108" s="51" t="str">
        <f t="shared" si="85"/>
        <v>Diciembre</v>
      </c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286"/>
    </row>
    <row r="109" spans="1:79" ht="14.25" x14ac:dyDescent="0.25">
      <c r="A109" s="103"/>
      <c r="B109" s="51"/>
      <c r="C109" s="120"/>
      <c r="D109" s="572"/>
      <c r="E109" s="1000" t="s">
        <v>127</v>
      </c>
      <c r="F109" s="1001"/>
      <c r="G109" s="1002"/>
      <c r="H109" s="1014"/>
      <c r="I109" s="1015"/>
      <c r="J109" s="573">
        <f>SUM(J110:J114)</f>
        <v>0</v>
      </c>
      <c r="K109" s="573">
        <f t="shared" ref="K109:U109" si="86">SUM(K110:K114)</f>
        <v>0</v>
      </c>
      <c r="L109" s="573">
        <f t="shared" si="86"/>
        <v>0</v>
      </c>
      <c r="M109" s="573">
        <f t="shared" si="86"/>
        <v>0</v>
      </c>
      <c r="N109" s="573">
        <f t="shared" si="86"/>
        <v>0</v>
      </c>
      <c r="O109" s="573">
        <f t="shared" si="86"/>
        <v>0</v>
      </c>
      <c r="P109" s="573">
        <f t="shared" si="86"/>
        <v>0</v>
      </c>
      <c r="Q109" s="573">
        <f t="shared" si="86"/>
        <v>0</v>
      </c>
      <c r="R109" s="573">
        <f t="shared" si="86"/>
        <v>0</v>
      </c>
      <c r="S109" s="573">
        <f t="shared" si="86"/>
        <v>0</v>
      </c>
      <c r="T109" s="573">
        <f t="shared" si="86"/>
        <v>0</v>
      </c>
      <c r="U109" s="574">
        <f t="shared" si="86"/>
        <v>0</v>
      </c>
      <c r="V109" s="135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665" t="str">
        <f t="shared" ref="AT109:AT114" si="87">+E109</f>
        <v>Dirección</v>
      </c>
      <c r="AU109" s="51">
        <f>SUM(AV109:BG109)</f>
        <v>0</v>
      </c>
      <c r="AV109" s="51">
        <f t="shared" ref="AV109:BG109" si="88">SUM(AV110:AV114)</f>
        <v>0</v>
      </c>
      <c r="AW109" s="51">
        <f t="shared" si="88"/>
        <v>0</v>
      </c>
      <c r="AX109" s="51">
        <f t="shared" si="88"/>
        <v>0</v>
      </c>
      <c r="AY109" s="51">
        <f t="shared" si="88"/>
        <v>0</v>
      </c>
      <c r="AZ109" s="51">
        <f t="shared" si="88"/>
        <v>0</v>
      </c>
      <c r="BA109" s="51">
        <f t="shared" si="88"/>
        <v>0</v>
      </c>
      <c r="BB109" s="51">
        <f t="shared" si="88"/>
        <v>0</v>
      </c>
      <c r="BC109" s="51">
        <f t="shared" si="88"/>
        <v>0</v>
      </c>
      <c r="BD109" s="51">
        <f t="shared" si="88"/>
        <v>0</v>
      </c>
      <c r="BE109" s="51">
        <f t="shared" si="88"/>
        <v>0</v>
      </c>
      <c r="BF109" s="51">
        <f t="shared" si="88"/>
        <v>0</v>
      </c>
      <c r="BG109" s="51">
        <f t="shared" si="88"/>
        <v>0</v>
      </c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286"/>
    </row>
    <row r="110" spans="1:79" ht="14.25" x14ac:dyDescent="0.25">
      <c r="A110" s="103"/>
      <c r="B110" s="51"/>
      <c r="C110" s="120"/>
      <c r="D110" s="572"/>
      <c r="E110" s="974"/>
      <c r="F110" s="975"/>
      <c r="G110" s="976"/>
      <c r="H110" s="575"/>
      <c r="I110" s="576"/>
      <c r="J110" s="577"/>
      <c r="K110" s="577"/>
      <c r="L110" s="577"/>
      <c r="M110" s="577"/>
      <c r="N110" s="577"/>
      <c r="O110" s="577"/>
      <c r="P110" s="577"/>
      <c r="Q110" s="577"/>
      <c r="R110" s="577"/>
      <c r="S110" s="577"/>
      <c r="T110" s="577"/>
      <c r="U110" s="578"/>
      <c r="V110" s="135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665">
        <f t="shared" si="87"/>
        <v>0</v>
      </c>
      <c r="AU110" s="51">
        <f>+(H110*I110)+H110</f>
        <v>0</v>
      </c>
      <c r="AV110" s="51">
        <f t="shared" ref="AV110:BG114" si="89">+$AU110*J110</f>
        <v>0</v>
      </c>
      <c r="AW110" s="51">
        <f t="shared" si="89"/>
        <v>0</v>
      </c>
      <c r="AX110" s="51">
        <f t="shared" si="89"/>
        <v>0</v>
      </c>
      <c r="AY110" s="51">
        <f t="shared" si="89"/>
        <v>0</v>
      </c>
      <c r="AZ110" s="51">
        <f t="shared" si="89"/>
        <v>0</v>
      </c>
      <c r="BA110" s="51">
        <f t="shared" si="89"/>
        <v>0</v>
      </c>
      <c r="BB110" s="51">
        <f t="shared" si="89"/>
        <v>0</v>
      </c>
      <c r="BC110" s="51">
        <f t="shared" si="89"/>
        <v>0</v>
      </c>
      <c r="BD110" s="51">
        <f t="shared" si="89"/>
        <v>0</v>
      </c>
      <c r="BE110" s="51">
        <f t="shared" si="89"/>
        <v>0</v>
      </c>
      <c r="BF110" s="51">
        <f t="shared" si="89"/>
        <v>0</v>
      </c>
      <c r="BG110" s="51">
        <f t="shared" si="89"/>
        <v>0</v>
      </c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286"/>
    </row>
    <row r="111" spans="1:79" ht="14.25" x14ac:dyDescent="0.25">
      <c r="A111" s="103"/>
      <c r="B111" s="971" t="s">
        <v>310</v>
      </c>
      <c r="C111" s="972"/>
      <c r="D111" s="572"/>
      <c r="E111" s="977"/>
      <c r="F111" s="978"/>
      <c r="G111" s="979"/>
      <c r="H111" s="579"/>
      <c r="I111" s="580"/>
      <c r="J111" s="581"/>
      <c r="K111" s="581"/>
      <c r="L111" s="581"/>
      <c r="M111" s="581"/>
      <c r="N111" s="581"/>
      <c r="O111" s="581"/>
      <c r="P111" s="581"/>
      <c r="Q111" s="581"/>
      <c r="R111" s="581"/>
      <c r="S111" s="581"/>
      <c r="T111" s="581"/>
      <c r="U111" s="582"/>
      <c r="V111" s="135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665">
        <f t="shared" si="87"/>
        <v>0</v>
      </c>
      <c r="AU111" s="51">
        <f>+(H111*I111)+H111</f>
        <v>0</v>
      </c>
      <c r="AV111" s="51">
        <f t="shared" si="89"/>
        <v>0</v>
      </c>
      <c r="AW111" s="51">
        <f t="shared" si="89"/>
        <v>0</v>
      </c>
      <c r="AX111" s="51">
        <f t="shared" si="89"/>
        <v>0</v>
      </c>
      <c r="AY111" s="51">
        <f t="shared" si="89"/>
        <v>0</v>
      </c>
      <c r="AZ111" s="51">
        <f t="shared" si="89"/>
        <v>0</v>
      </c>
      <c r="BA111" s="51">
        <f t="shared" si="89"/>
        <v>0</v>
      </c>
      <c r="BB111" s="51">
        <f t="shared" si="89"/>
        <v>0</v>
      </c>
      <c r="BC111" s="51">
        <f t="shared" si="89"/>
        <v>0</v>
      </c>
      <c r="BD111" s="51">
        <f t="shared" si="89"/>
        <v>0</v>
      </c>
      <c r="BE111" s="51">
        <f t="shared" si="89"/>
        <v>0</v>
      </c>
      <c r="BF111" s="51">
        <f t="shared" si="89"/>
        <v>0</v>
      </c>
      <c r="BG111" s="51">
        <f t="shared" si="89"/>
        <v>0</v>
      </c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286"/>
    </row>
    <row r="112" spans="1:79" ht="14.25" hidden="1" x14ac:dyDescent="0.25">
      <c r="A112" s="103"/>
      <c r="B112" s="51"/>
      <c r="C112" s="411"/>
      <c r="D112" s="572"/>
      <c r="E112" s="1045"/>
      <c r="F112" s="1046"/>
      <c r="G112" s="1047"/>
      <c r="H112" s="579"/>
      <c r="I112" s="580"/>
      <c r="J112" s="581"/>
      <c r="K112" s="581"/>
      <c r="L112" s="581"/>
      <c r="M112" s="581"/>
      <c r="N112" s="581"/>
      <c r="O112" s="581"/>
      <c r="P112" s="581"/>
      <c r="Q112" s="581"/>
      <c r="R112" s="581"/>
      <c r="S112" s="581"/>
      <c r="T112" s="581"/>
      <c r="U112" s="582"/>
      <c r="V112" s="135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665">
        <f t="shared" si="87"/>
        <v>0</v>
      </c>
      <c r="AU112" s="51">
        <f>+(H112*I112)+H112</f>
        <v>0</v>
      </c>
      <c r="AV112" s="51">
        <f t="shared" si="89"/>
        <v>0</v>
      </c>
      <c r="AW112" s="51">
        <f t="shared" si="89"/>
        <v>0</v>
      </c>
      <c r="AX112" s="51">
        <f t="shared" si="89"/>
        <v>0</v>
      </c>
      <c r="AY112" s="51">
        <f t="shared" si="89"/>
        <v>0</v>
      </c>
      <c r="AZ112" s="51">
        <f t="shared" si="89"/>
        <v>0</v>
      </c>
      <c r="BA112" s="51">
        <f t="shared" si="89"/>
        <v>0</v>
      </c>
      <c r="BB112" s="51">
        <f t="shared" si="89"/>
        <v>0</v>
      </c>
      <c r="BC112" s="51">
        <f t="shared" si="89"/>
        <v>0</v>
      </c>
      <c r="BD112" s="51">
        <f t="shared" si="89"/>
        <v>0</v>
      </c>
      <c r="BE112" s="51">
        <f t="shared" si="89"/>
        <v>0</v>
      </c>
      <c r="BF112" s="51">
        <f t="shared" si="89"/>
        <v>0</v>
      </c>
      <c r="BG112" s="51">
        <f t="shared" si="89"/>
        <v>0</v>
      </c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286"/>
    </row>
    <row r="113" spans="1:79" ht="14.25" hidden="1" x14ac:dyDescent="0.25">
      <c r="A113" s="103"/>
      <c r="B113" s="51"/>
      <c r="C113" s="411"/>
      <c r="D113" s="572"/>
      <c r="E113" s="1045"/>
      <c r="F113" s="1046"/>
      <c r="G113" s="1047"/>
      <c r="H113" s="579"/>
      <c r="I113" s="580"/>
      <c r="J113" s="581"/>
      <c r="K113" s="581"/>
      <c r="L113" s="581"/>
      <c r="M113" s="581"/>
      <c r="N113" s="581"/>
      <c r="O113" s="581"/>
      <c r="P113" s="581"/>
      <c r="Q113" s="581"/>
      <c r="R113" s="581"/>
      <c r="S113" s="581"/>
      <c r="T113" s="581"/>
      <c r="U113" s="582"/>
      <c r="V113" s="135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665">
        <f t="shared" si="87"/>
        <v>0</v>
      </c>
      <c r="AU113" s="51">
        <f>+(H113*I113)+H113</f>
        <v>0</v>
      </c>
      <c r="AV113" s="51">
        <f t="shared" si="89"/>
        <v>0</v>
      </c>
      <c r="AW113" s="51">
        <f t="shared" si="89"/>
        <v>0</v>
      </c>
      <c r="AX113" s="51">
        <f t="shared" si="89"/>
        <v>0</v>
      </c>
      <c r="AY113" s="51">
        <f t="shared" si="89"/>
        <v>0</v>
      </c>
      <c r="AZ113" s="51">
        <f t="shared" si="89"/>
        <v>0</v>
      </c>
      <c r="BA113" s="51">
        <f t="shared" si="89"/>
        <v>0</v>
      </c>
      <c r="BB113" s="51">
        <f t="shared" si="89"/>
        <v>0</v>
      </c>
      <c r="BC113" s="51">
        <f t="shared" si="89"/>
        <v>0</v>
      </c>
      <c r="BD113" s="51">
        <f t="shared" si="89"/>
        <v>0</v>
      </c>
      <c r="BE113" s="51">
        <f t="shared" si="89"/>
        <v>0</v>
      </c>
      <c r="BF113" s="51">
        <f t="shared" si="89"/>
        <v>0</v>
      </c>
      <c r="BG113" s="51">
        <f t="shared" si="89"/>
        <v>0</v>
      </c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286"/>
    </row>
    <row r="114" spans="1:79" ht="14.25" x14ac:dyDescent="0.25">
      <c r="A114" s="103"/>
      <c r="B114" s="51"/>
      <c r="C114" s="411"/>
      <c r="D114" s="572"/>
      <c r="E114" s="1048"/>
      <c r="F114" s="1049"/>
      <c r="G114" s="1050"/>
      <c r="H114" s="583"/>
      <c r="I114" s="584"/>
      <c r="J114" s="585"/>
      <c r="K114" s="585"/>
      <c r="L114" s="585"/>
      <c r="M114" s="585"/>
      <c r="N114" s="585"/>
      <c r="O114" s="585"/>
      <c r="P114" s="585"/>
      <c r="Q114" s="585"/>
      <c r="R114" s="585"/>
      <c r="S114" s="585"/>
      <c r="T114" s="585"/>
      <c r="U114" s="586"/>
      <c r="V114" s="135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665">
        <f t="shared" si="87"/>
        <v>0</v>
      </c>
      <c r="AU114" s="51">
        <f>+(H114*I114)+H114</f>
        <v>0</v>
      </c>
      <c r="AV114" s="51">
        <f t="shared" si="89"/>
        <v>0</v>
      </c>
      <c r="AW114" s="51">
        <f t="shared" si="89"/>
        <v>0</v>
      </c>
      <c r="AX114" s="51">
        <f t="shared" si="89"/>
        <v>0</v>
      </c>
      <c r="AY114" s="51">
        <f t="shared" si="89"/>
        <v>0</v>
      </c>
      <c r="AZ114" s="51">
        <f t="shared" si="89"/>
        <v>0</v>
      </c>
      <c r="BA114" s="51">
        <f t="shared" si="89"/>
        <v>0</v>
      </c>
      <c r="BB114" s="51">
        <f t="shared" si="89"/>
        <v>0</v>
      </c>
      <c r="BC114" s="51">
        <f t="shared" si="89"/>
        <v>0</v>
      </c>
      <c r="BD114" s="51">
        <f t="shared" si="89"/>
        <v>0</v>
      </c>
      <c r="BE114" s="51">
        <f t="shared" si="89"/>
        <v>0</v>
      </c>
      <c r="BF114" s="51">
        <f t="shared" si="89"/>
        <v>0</v>
      </c>
      <c r="BG114" s="51">
        <f t="shared" si="89"/>
        <v>0</v>
      </c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286"/>
    </row>
    <row r="115" spans="1:79" ht="14.25" x14ac:dyDescent="0.25">
      <c r="A115" s="103"/>
      <c r="B115" s="51"/>
      <c r="C115" s="411"/>
      <c r="D115" s="572"/>
      <c r="E115" s="1051" t="str">
        <f t="shared" ref="E115:U115" si="90">E58</f>
        <v>Empleo o puesto de trabajo</v>
      </c>
      <c r="F115" s="1051"/>
      <c r="G115" s="1051"/>
      <c r="H115" s="651" t="str">
        <f t="shared" si="90"/>
        <v>Salario Mes</v>
      </c>
      <c r="I115" s="652" t="str">
        <f t="shared" si="90"/>
        <v>%SCE</v>
      </c>
      <c r="J115" s="653" t="str">
        <f t="shared" si="90"/>
        <v>Enero</v>
      </c>
      <c r="K115" s="653" t="str">
        <f t="shared" si="90"/>
        <v>Febrero</v>
      </c>
      <c r="L115" s="653" t="str">
        <f t="shared" si="90"/>
        <v>Marzo</v>
      </c>
      <c r="M115" s="653" t="str">
        <f t="shared" si="90"/>
        <v>Abril</v>
      </c>
      <c r="N115" s="653" t="str">
        <f t="shared" si="90"/>
        <v>Mayo</v>
      </c>
      <c r="O115" s="653" t="str">
        <f t="shared" si="90"/>
        <v>Junio</v>
      </c>
      <c r="P115" s="653" t="str">
        <f t="shared" si="90"/>
        <v>Julio</v>
      </c>
      <c r="Q115" s="653" t="str">
        <f t="shared" si="90"/>
        <v>Agosto</v>
      </c>
      <c r="R115" s="653" t="str">
        <f t="shared" si="90"/>
        <v>Septiembre</v>
      </c>
      <c r="S115" s="653" t="str">
        <f t="shared" si="90"/>
        <v>Octubre</v>
      </c>
      <c r="T115" s="653" t="str">
        <f t="shared" si="90"/>
        <v>Noviembre</v>
      </c>
      <c r="U115" s="653" t="str">
        <f t="shared" si="90"/>
        <v>Diciembre</v>
      </c>
      <c r="V115" s="135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286"/>
    </row>
    <row r="116" spans="1:79" ht="14.25" x14ac:dyDescent="0.25">
      <c r="A116" s="103"/>
      <c r="B116" s="51"/>
      <c r="C116" s="120"/>
      <c r="D116" s="572"/>
      <c r="E116" s="1000" t="s">
        <v>130</v>
      </c>
      <c r="F116" s="1001"/>
      <c r="G116" s="1002"/>
      <c r="H116" s="1014"/>
      <c r="I116" s="1015"/>
      <c r="J116" s="573">
        <f>SUM(J117:J132)</f>
        <v>0</v>
      </c>
      <c r="K116" s="573">
        <f t="shared" ref="K116:U116" si="91">SUM(K117:K132)</f>
        <v>0</v>
      </c>
      <c r="L116" s="573">
        <f t="shared" si="91"/>
        <v>0</v>
      </c>
      <c r="M116" s="573">
        <f t="shared" si="91"/>
        <v>0</v>
      </c>
      <c r="N116" s="573">
        <f t="shared" si="91"/>
        <v>0</v>
      </c>
      <c r="O116" s="573">
        <f t="shared" si="91"/>
        <v>0</v>
      </c>
      <c r="P116" s="573">
        <f t="shared" si="91"/>
        <v>0</v>
      </c>
      <c r="Q116" s="573">
        <f t="shared" si="91"/>
        <v>0</v>
      </c>
      <c r="R116" s="573">
        <f t="shared" si="91"/>
        <v>0</v>
      </c>
      <c r="S116" s="573">
        <f t="shared" si="91"/>
        <v>0</v>
      </c>
      <c r="T116" s="573">
        <f t="shared" si="91"/>
        <v>0</v>
      </c>
      <c r="U116" s="620">
        <f t="shared" si="91"/>
        <v>0</v>
      </c>
      <c r="V116" s="135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665" t="str">
        <f>+E116</f>
        <v>Personal Fijo</v>
      </c>
      <c r="AU116" s="51">
        <f>SUM(AV116:BG116)</f>
        <v>0</v>
      </c>
      <c r="AV116" s="51">
        <f t="shared" ref="AV116:BG116" si="92">SUM(AV117:AV132)</f>
        <v>0</v>
      </c>
      <c r="AW116" s="51">
        <f t="shared" si="92"/>
        <v>0</v>
      </c>
      <c r="AX116" s="51">
        <f t="shared" si="92"/>
        <v>0</v>
      </c>
      <c r="AY116" s="51">
        <f t="shared" si="92"/>
        <v>0</v>
      </c>
      <c r="AZ116" s="51">
        <f t="shared" si="92"/>
        <v>0</v>
      </c>
      <c r="BA116" s="51">
        <f t="shared" si="92"/>
        <v>0</v>
      </c>
      <c r="BB116" s="51">
        <f t="shared" si="92"/>
        <v>0</v>
      </c>
      <c r="BC116" s="51">
        <f t="shared" si="92"/>
        <v>0</v>
      </c>
      <c r="BD116" s="51">
        <f t="shared" si="92"/>
        <v>0</v>
      </c>
      <c r="BE116" s="51">
        <f t="shared" si="92"/>
        <v>0</v>
      </c>
      <c r="BF116" s="51">
        <f t="shared" si="92"/>
        <v>0</v>
      </c>
      <c r="BG116" s="51">
        <f t="shared" si="92"/>
        <v>0</v>
      </c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286"/>
    </row>
    <row r="117" spans="1:79" ht="14.25" x14ac:dyDescent="0.25">
      <c r="A117" s="103"/>
      <c r="B117" s="51"/>
      <c r="C117" s="120"/>
      <c r="D117" s="572"/>
      <c r="E117" s="974"/>
      <c r="F117" s="975"/>
      <c r="G117" s="976"/>
      <c r="H117" s="575"/>
      <c r="I117" s="576"/>
      <c r="J117" s="577"/>
      <c r="K117" s="577"/>
      <c r="L117" s="577"/>
      <c r="M117" s="577"/>
      <c r="N117" s="577"/>
      <c r="O117" s="577"/>
      <c r="P117" s="577"/>
      <c r="Q117" s="577"/>
      <c r="R117" s="577"/>
      <c r="S117" s="577"/>
      <c r="T117" s="577"/>
      <c r="U117" s="621"/>
      <c r="V117" s="135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665">
        <f t="shared" ref="AT117:AT132" si="93">+E117</f>
        <v>0</v>
      </c>
      <c r="AU117" s="51">
        <f>+(H117*I117)+H117</f>
        <v>0</v>
      </c>
      <c r="AV117" s="51">
        <f t="shared" ref="AV117:AV132" si="94">+$AU117*J117</f>
        <v>0</v>
      </c>
      <c r="AW117" s="51">
        <f t="shared" ref="AW117:AW132" si="95">+$AU117*K117</f>
        <v>0</v>
      </c>
      <c r="AX117" s="51">
        <f t="shared" ref="AX117:AX132" si="96">+$AU117*L117</f>
        <v>0</v>
      </c>
      <c r="AY117" s="51">
        <f t="shared" ref="AY117:AY132" si="97">+$AU117*M117</f>
        <v>0</v>
      </c>
      <c r="AZ117" s="51">
        <f t="shared" ref="AZ117:AZ132" si="98">+$AU117*N117</f>
        <v>0</v>
      </c>
      <c r="BA117" s="51">
        <f t="shared" ref="BA117:BA132" si="99">+$AU117*O117</f>
        <v>0</v>
      </c>
      <c r="BB117" s="51">
        <f t="shared" ref="BB117:BB132" si="100">+$AU117*P117</f>
        <v>0</v>
      </c>
      <c r="BC117" s="51">
        <f t="shared" ref="BC117:BC132" si="101">+$AU117*Q117</f>
        <v>0</v>
      </c>
      <c r="BD117" s="51">
        <f t="shared" ref="BD117:BD132" si="102">+$AU117*R117</f>
        <v>0</v>
      </c>
      <c r="BE117" s="51">
        <f t="shared" ref="BE117:BE132" si="103">+$AU117*S117</f>
        <v>0</v>
      </c>
      <c r="BF117" s="51">
        <f t="shared" ref="BF117:BF132" si="104">+$AU117*T117</f>
        <v>0</v>
      </c>
      <c r="BG117" s="51">
        <f t="shared" ref="BG117:BG132" si="105">+$AU117*U117</f>
        <v>0</v>
      </c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286"/>
    </row>
    <row r="118" spans="1:79" ht="14.25" x14ac:dyDescent="0.25">
      <c r="A118" s="103"/>
      <c r="B118" s="51"/>
      <c r="C118" s="120"/>
      <c r="D118" s="572"/>
      <c r="E118" s="977"/>
      <c r="F118" s="978"/>
      <c r="G118" s="979"/>
      <c r="H118" s="579"/>
      <c r="I118" s="580"/>
      <c r="J118" s="581"/>
      <c r="K118" s="581"/>
      <c r="L118" s="581"/>
      <c r="M118" s="581"/>
      <c r="N118" s="581"/>
      <c r="O118" s="581"/>
      <c r="P118" s="581"/>
      <c r="Q118" s="581"/>
      <c r="R118" s="581"/>
      <c r="S118" s="581"/>
      <c r="T118" s="581"/>
      <c r="U118" s="622"/>
      <c r="V118" s="135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665">
        <f t="shared" si="93"/>
        <v>0</v>
      </c>
      <c r="AU118" s="51">
        <f t="shared" ref="AU118:AU132" si="106">+(H118*I118)+H118</f>
        <v>0</v>
      </c>
      <c r="AV118" s="51">
        <f t="shared" si="94"/>
        <v>0</v>
      </c>
      <c r="AW118" s="51">
        <f t="shared" si="95"/>
        <v>0</v>
      </c>
      <c r="AX118" s="51">
        <f t="shared" si="96"/>
        <v>0</v>
      </c>
      <c r="AY118" s="51">
        <f t="shared" si="97"/>
        <v>0</v>
      </c>
      <c r="AZ118" s="51">
        <f t="shared" si="98"/>
        <v>0</v>
      </c>
      <c r="BA118" s="51">
        <f t="shared" si="99"/>
        <v>0</v>
      </c>
      <c r="BB118" s="51">
        <f t="shared" si="100"/>
        <v>0</v>
      </c>
      <c r="BC118" s="51">
        <f t="shared" si="101"/>
        <v>0</v>
      </c>
      <c r="BD118" s="51">
        <f t="shared" si="102"/>
        <v>0</v>
      </c>
      <c r="BE118" s="51">
        <f t="shared" si="103"/>
        <v>0</v>
      </c>
      <c r="BF118" s="51">
        <f t="shared" si="104"/>
        <v>0</v>
      </c>
      <c r="BG118" s="51">
        <f t="shared" si="105"/>
        <v>0</v>
      </c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286"/>
    </row>
    <row r="119" spans="1:79" ht="14.25" x14ac:dyDescent="0.25">
      <c r="A119" s="103"/>
      <c r="B119" s="51"/>
      <c r="C119" s="120"/>
      <c r="D119" s="572"/>
      <c r="E119" s="977"/>
      <c r="F119" s="978"/>
      <c r="G119" s="979"/>
      <c r="H119" s="579"/>
      <c r="I119" s="580"/>
      <c r="J119" s="581"/>
      <c r="K119" s="581"/>
      <c r="L119" s="581"/>
      <c r="M119" s="581"/>
      <c r="N119" s="581"/>
      <c r="O119" s="581"/>
      <c r="P119" s="581"/>
      <c r="Q119" s="581"/>
      <c r="R119" s="581"/>
      <c r="S119" s="581"/>
      <c r="T119" s="581"/>
      <c r="U119" s="582"/>
      <c r="V119" s="135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665">
        <f t="shared" si="93"/>
        <v>0</v>
      </c>
      <c r="AU119" s="51">
        <f t="shared" si="106"/>
        <v>0</v>
      </c>
      <c r="AV119" s="51">
        <f t="shared" si="94"/>
        <v>0</v>
      </c>
      <c r="AW119" s="51">
        <f t="shared" si="95"/>
        <v>0</v>
      </c>
      <c r="AX119" s="51">
        <f t="shared" si="96"/>
        <v>0</v>
      </c>
      <c r="AY119" s="51">
        <f t="shared" si="97"/>
        <v>0</v>
      </c>
      <c r="AZ119" s="51">
        <f t="shared" si="98"/>
        <v>0</v>
      </c>
      <c r="BA119" s="51">
        <f t="shared" si="99"/>
        <v>0</v>
      </c>
      <c r="BB119" s="51">
        <f t="shared" si="100"/>
        <v>0</v>
      </c>
      <c r="BC119" s="51">
        <f t="shared" si="101"/>
        <v>0</v>
      </c>
      <c r="BD119" s="51">
        <f t="shared" si="102"/>
        <v>0</v>
      </c>
      <c r="BE119" s="51">
        <f t="shared" si="103"/>
        <v>0</v>
      </c>
      <c r="BF119" s="51">
        <f t="shared" si="104"/>
        <v>0</v>
      </c>
      <c r="BG119" s="51">
        <f t="shared" si="105"/>
        <v>0</v>
      </c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286"/>
    </row>
    <row r="120" spans="1:79" ht="14.25" x14ac:dyDescent="0.25">
      <c r="A120" s="687"/>
      <c r="B120" s="971" t="s">
        <v>310</v>
      </c>
      <c r="C120" s="972"/>
      <c r="D120" s="572"/>
      <c r="E120" s="977"/>
      <c r="F120" s="978"/>
      <c r="G120" s="979"/>
      <c r="H120" s="579"/>
      <c r="I120" s="580"/>
      <c r="J120" s="581"/>
      <c r="K120" s="581"/>
      <c r="L120" s="581"/>
      <c r="M120" s="581"/>
      <c r="N120" s="581"/>
      <c r="O120" s="581"/>
      <c r="P120" s="581"/>
      <c r="Q120" s="581"/>
      <c r="R120" s="581"/>
      <c r="S120" s="581"/>
      <c r="T120" s="581"/>
      <c r="U120" s="582"/>
      <c r="V120" s="135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665">
        <f t="shared" si="93"/>
        <v>0</v>
      </c>
      <c r="AU120" s="51">
        <f t="shared" si="106"/>
        <v>0</v>
      </c>
      <c r="AV120" s="51">
        <f t="shared" si="94"/>
        <v>0</v>
      </c>
      <c r="AW120" s="51">
        <f t="shared" si="95"/>
        <v>0</v>
      </c>
      <c r="AX120" s="51">
        <f t="shared" si="96"/>
        <v>0</v>
      </c>
      <c r="AY120" s="51">
        <f t="shared" si="97"/>
        <v>0</v>
      </c>
      <c r="AZ120" s="51">
        <f t="shared" si="98"/>
        <v>0</v>
      </c>
      <c r="BA120" s="51">
        <f t="shared" si="99"/>
        <v>0</v>
      </c>
      <c r="BB120" s="51">
        <f t="shared" si="100"/>
        <v>0</v>
      </c>
      <c r="BC120" s="51">
        <f t="shared" si="101"/>
        <v>0</v>
      </c>
      <c r="BD120" s="51">
        <f t="shared" si="102"/>
        <v>0</v>
      </c>
      <c r="BE120" s="51">
        <f t="shared" si="103"/>
        <v>0</v>
      </c>
      <c r="BF120" s="51">
        <f t="shared" si="104"/>
        <v>0</v>
      </c>
      <c r="BG120" s="51">
        <f t="shared" si="105"/>
        <v>0</v>
      </c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286"/>
    </row>
    <row r="121" spans="1:79" ht="14.25" hidden="1" x14ac:dyDescent="0.25">
      <c r="A121" s="103"/>
      <c r="B121" s="51"/>
      <c r="C121" s="120"/>
      <c r="D121" s="572"/>
      <c r="E121" s="1045"/>
      <c r="F121" s="1046"/>
      <c r="G121" s="1047"/>
      <c r="H121" s="579"/>
      <c r="I121" s="580"/>
      <c r="J121" s="581"/>
      <c r="K121" s="581"/>
      <c r="L121" s="581"/>
      <c r="M121" s="581"/>
      <c r="N121" s="581"/>
      <c r="O121" s="581"/>
      <c r="P121" s="581"/>
      <c r="Q121" s="581"/>
      <c r="R121" s="581"/>
      <c r="S121" s="581"/>
      <c r="T121" s="581"/>
      <c r="U121" s="582"/>
      <c r="V121" s="135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665">
        <f t="shared" si="93"/>
        <v>0</v>
      </c>
      <c r="AU121" s="51">
        <f t="shared" si="106"/>
        <v>0</v>
      </c>
      <c r="AV121" s="51">
        <f t="shared" si="94"/>
        <v>0</v>
      </c>
      <c r="AW121" s="51">
        <f t="shared" si="95"/>
        <v>0</v>
      </c>
      <c r="AX121" s="51">
        <f t="shared" si="96"/>
        <v>0</v>
      </c>
      <c r="AY121" s="51">
        <f t="shared" si="97"/>
        <v>0</v>
      </c>
      <c r="AZ121" s="51">
        <f t="shared" si="98"/>
        <v>0</v>
      </c>
      <c r="BA121" s="51">
        <f t="shared" si="99"/>
        <v>0</v>
      </c>
      <c r="BB121" s="51">
        <f t="shared" si="100"/>
        <v>0</v>
      </c>
      <c r="BC121" s="51">
        <f t="shared" si="101"/>
        <v>0</v>
      </c>
      <c r="BD121" s="51">
        <f t="shared" si="102"/>
        <v>0</v>
      </c>
      <c r="BE121" s="51">
        <f t="shared" si="103"/>
        <v>0</v>
      </c>
      <c r="BF121" s="51">
        <f t="shared" si="104"/>
        <v>0</v>
      </c>
      <c r="BG121" s="51">
        <f t="shared" si="105"/>
        <v>0</v>
      </c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286"/>
    </row>
    <row r="122" spans="1:79" ht="14.25" hidden="1" x14ac:dyDescent="0.25">
      <c r="A122" s="103"/>
      <c r="B122" s="51"/>
      <c r="C122" s="120"/>
      <c r="D122" s="572"/>
      <c r="E122" s="1045"/>
      <c r="F122" s="1046"/>
      <c r="G122" s="1047"/>
      <c r="H122" s="579"/>
      <c r="I122" s="580"/>
      <c r="J122" s="581"/>
      <c r="K122" s="581"/>
      <c r="L122" s="581"/>
      <c r="M122" s="581"/>
      <c r="N122" s="581"/>
      <c r="O122" s="581"/>
      <c r="P122" s="581"/>
      <c r="Q122" s="581"/>
      <c r="R122" s="581"/>
      <c r="S122" s="581"/>
      <c r="T122" s="581"/>
      <c r="U122" s="582"/>
      <c r="V122" s="135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665">
        <f t="shared" si="93"/>
        <v>0</v>
      </c>
      <c r="AU122" s="51">
        <f t="shared" si="106"/>
        <v>0</v>
      </c>
      <c r="AV122" s="51">
        <f t="shared" si="94"/>
        <v>0</v>
      </c>
      <c r="AW122" s="51">
        <f t="shared" si="95"/>
        <v>0</v>
      </c>
      <c r="AX122" s="51">
        <f t="shared" si="96"/>
        <v>0</v>
      </c>
      <c r="AY122" s="51">
        <f t="shared" si="97"/>
        <v>0</v>
      </c>
      <c r="AZ122" s="51">
        <f t="shared" si="98"/>
        <v>0</v>
      </c>
      <c r="BA122" s="51">
        <f t="shared" si="99"/>
        <v>0</v>
      </c>
      <c r="BB122" s="51">
        <f t="shared" si="100"/>
        <v>0</v>
      </c>
      <c r="BC122" s="51">
        <f t="shared" si="101"/>
        <v>0</v>
      </c>
      <c r="BD122" s="51">
        <f t="shared" si="102"/>
        <v>0</v>
      </c>
      <c r="BE122" s="51">
        <f t="shared" si="103"/>
        <v>0</v>
      </c>
      <c r="BF122" s="51">
        <f t="shared" si="104"/>
        <v>0</v>
      </c>
      <c r="BG122" s="51">
        <f t="shared" si="105"/>
        <v>0</v>
      </c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286"/>
    </row>
    <row r="123" spans="1:79" ht="14.25" hidden="1" x14ac:dyDescent="0.25">
      <c r="A123" s="103"/>
      <c r="B123" s="51"/>
      <c r="C123" s="120"/>
      <c r="D123" s="572"/>
      <c r="E123" s="1045"/>
      <c r="F123" s="1046"/>
      <c r="G123" s="1047"/>
      <c r="H123" s="579"/>
      <c r="I123" s="580"/>
      <c r="J123" s="581"/>
      <c r="K123" s="581"/>
      <c r="L123" s="581"/>
      <c r="M123" s="581"/>
      <c r="N123" s="581"/>
      <c r="O123" s="581"/>
      <c r="P123" s="581"/>
      <c r="Q123" s="581"/>
      <c r="R123" s="581"/>
      <c r="S123" s="581"/>
      <c r="T123" s="581"/>
      <c r="U123" s="582"/>
      <c r="V123" s="135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665">
        <f t="shared" si="93"/>
        <v>0</v>
      </c>
      <c r="AU123" s="51">
        <f t="shared" si="106"/>
        <v>0</v>
      </c>
      <c r="AV123" s="51">
        <f t="shared" si="94"/>
        <v>0</v>
      </c>
      <c r="AW123" s="51">
        <f t="shared" si="95"/>
        <v>0</v>
      </c>
      <c r="AX123" s="51">
        <f t="shared" si="96"/>
        <v>0</v>
      </c>
      <c r="AY123" s="51">
        <f t="shared" si="97"/>
        <v>0</v>
      </c>
      <c r="AZ123" s="51">
        <f t="shared" si="98"/>
        <v>0</v>
      </c>
      <c r="BA123" s="51">
        <f t="shared" si="99"/>
        <v>0</v>
      </c>
      <c r="BB123" s="51">
        <f t="shared" si="100"/>
        <v>0</v>
      </c>
      <c r="BC123" s="51">
        <f t="shared" si="101"/>
        <v>0</v>
      </c>
      <c r="BD123" s="51">
        <f t="shared" si="102"/>
        <v>0</v>
      </c>
      <c r="BE123" s="51">
        <f t="shared" si="103"/>
        <v>0</v>
      </c>
      <c r="BF123" s="51">
        <f t="shared" si="104"/>
        <v>0</v>
      </c>
      <c r="BG123" s="51">
        <f t="shared" si="105"/>
        <v>0</v>
      </c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286"/>
    </row>
    <row r="124" spans="1:79" ht="14.25" hidden="1" x14ac:dyDescent="0.25">
      <c r="A124" s="103"/>
      <c r="B124" s="51"/>
      <c r="C124" s="120"/>
      <c r="D124" s="572"/>
      <c r="E124" s="1045"/>
      <c r="F124" s="1046"/>
      <c r="G124" s="1047"/>
      <c r="H124" s="579"/>
      <c r="I124" s="580"/>
      <c r="J124" s="581"/>
      <c r="K124" s="581"/>
      <c r="L124" s="581"/>
      <c r="M124" s="581"/>
      <c r="N124" s="581"/>
      <c r="O124" s="581"/>
      <c r="P124" s="581"/>
      <c r="Q124" s="581"/>
      <c r="R124" s="581"/>
      <c r="S124" s="581"/>
      <c r="T124" s="581"/>
      <c r="U124" s="582"/>
      <c r="V124" s="135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665">
        <f t="shared" si="93"/>
        <v>0</v>
      </c>
      <c r="AU124" s="51">
        <f t="shared" si="106"/>
        <v>0</v>
      </c>
      <c r="AV124" s="51">
        <f t="shared" si="94"/>
        <v>0</v>
      </c>
      <c r="AW124" s="51">
        <f t="shared" si="95"/>
        <v>0</v>
      </c>
      <c r="AX124" s="51">
        <f t="shared" si="96"/>
        <v>0</v>
      </c>
      <c r="AY124" s="51">
        <f t="shared" si="97"/>
        <v>0</v>
      </c>
      <c r="AZ124" s="51">
        <f t="shared" si="98"/>
        <v>0</v>
      </c>
      <c r="BA124" s="51">
        <f t="shared" si="99"/>
        <v>0</v>
      </c>
      <c r="BB124" s="51">
        <f t="shared" si="100"/>
        <v>0</v>
      </c>
      <c r="BC124" s="51">
        <f t="shared" si="101"/>
        <v>0</v>
      </c>
      <c r="BD124" s="51">
        <f t="shared" si="102"/>
        <v>0</v>
      </c>
      <c r="BE124" s="51">
        <f t="shared" si="103"/>
        <v>0</v>
      </c>
      <c r="BF124" s="51">
        <f t="shared" si="104"/>
        <v>0</v>
      </c>
      <c r="BG124" s="51">
        <f t="shared" si="105"/>
        <v>0</v>
      </c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286"/>
    </row>
    <row r="125" spans="1:79" ht="14.25" hidden="1" x14ac:dyDescent="0.25">
      <c r="A125" s="103"/>
      <c r="B125" s="51"/>
      <c r="C125" s="120"/>
      <c r="D125" s="572"/>
      <c r="E125" s="1045"/>
      <c r="F125" s="1046"/>
      <c r="G125" s="1047"/>
      <c r="H125" s="579"/>
      <c r="I125" s="580"/>
      <c r="J125" s="581"/>
      <c r="K125" s="581"/>
      <c r="L125" s="581"/>
      <c r="M125" s="581"/>
      <c r="N125" s="581"/>
      <c r="O125" s="581"/>
      <c r="P125" s="581"/>
      <c r="Q125" s="581"/>
      <c r="R125" s="581"/>
      <c r="S125" s="581"/>
      <c r="T125" s="581"/>
      <c r="U125" s="582"/>
      <c r="V125" s="135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665">
        <f t="shared" si="93"/>
        <v>0</v>
      </c>
      <c r="AU125" s="51">
        <f t="shared" si="106"/>
        <v>0</v>
      </c>
      <c r="AV125" s="51">
        <f t="shared" si="94"/>
        <v>0</v>
      </c>
      <c r="AW125" s="51">
        <f t="shared" si="95"/>
        <v>0</v>
      </c>
      <c r="AX125" s="51">
        <f t="shared" si="96"/>
        <v>0</v>
      </c>
      <c r="AY125" s="51">
        <f t="shared" si="97"/>
        <v>0</v>
      </c>
      <c r="AZ125" s="51">
        <f t="shared" si="98"/>
        <v>0</v>
      </c>
      <c r="BA125" s="51">
        <f t="shared" si="99"/>
        <v>0</v>
      </c>
      <c r="BB125" s="51">
        <f t="shared" si="100"/>
        <v>0</v>
      </c>
      <c r="BC125" s="51">
        <f t="shared" si="101"/>
        <v>0</v>
      </c>
      <c r="BD125" s="51">
        <f t="shared" si="102"/>
        <v>0</v>
      </c>
      <c r="BE125" s="51">
        <f t="shared" si="103"/>
        <v>0</v>
      </c>
      <c r="BF125" s="51">
        <f t="shared" si="104"/>
        <v>0</v>
      </c>
      <c r="BG125" s="51">
        <f t="shared" si="105"/>
        <v>0</v>
      </c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286"/>
    </row>
    <row r="126" spans="1:79" ht="14.25" hidden="1" x14ac:dyDescent="0.25">
      <c r="A126" s="103"/>
      <c r="B126" s="51"/>
      <c r="C126" s="120"/>
      <c r="D126" s="572"/>
      <c r="E126" s="1045"/>
      <c r="F126" s="1046"/>
      <c r="G126" s="1047"/>
      <c r="H126" s="579"/>
      <c r="I126" s="580"/>
      <c r="J126" s="581"/>
      <c r="K126" s="581"/>
      <c r="L126" s="581"/>
      <c r="M126" s="581"/>
      <c r="N126" s="581"/>
      <c r="O126" s="581"/>
      <c r="P126" s="581"/>
      <c r="Q126" s="581"/>
      <c r="R126" s="581"/>
      <c r="S126" s="581"/>
      <c r="T126" s="581"/>
      <c r="U126" s="582"/>
      <c r="V126" s="135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665">
        <f t="shared" si="93"/>
        <v>0</v>
      </c>
      <c r="AU126" s="51">
        <f t="shared" si="106"/>
        <v>0</v>
      </c>
      <c r="AV126" s="51">
        <f t="shared" si="94"/>
        <v>0</v>
      </c>
      <c r="AW126" s="51">
        <f t="shared" si="95"/>
        <v>0</v>
      </c>
      <c r="AX126" s="51">
        <f t="shared" si="96"/>
        <v>0</v>
      </c>
      <c r="AY126" s="51">
        <f t="shared" si="97"/>
        <v>0</v>
      </c>
      <c r="AZ126" s="51">
        <f t="shared" si="98"/>
        <v>0</v>
      </c>
      <c r="BA126" s="51">
        <f t="shared" si="99"/>
        <v>0</v>
      </c>
      <c r="BB126" s="51">
        <f t="shared" si="100"/>
        <v>0</v>
      </c>
      <c r="BC126" s="51">
        <f t="shared" si="101"/>
        <v>0</v>
      </c>
      <c r="BD126" s="51">
        <f t="shared" si="102"/>
        <v>0</v>
      </c>
      <c r="BE126" s="51">
        <f t="shared" si="103"/>
        <v>0</v>
      </c>
      <c r="BF126" s="51">
        <f t="shared" si="104"/>
        <v>0</v>
      </c>
      <c r="BG126" s="51">
        <f t="shared" si="105"/>
        <v>0</v>
      </c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286"/>
    </row>
    <row r="127" spans="1:79" ht="14.25" hidden="1" x14ac:dyDescent="0.25">
      <c r="A127" s="103"/>
      <c r="B127" s="51"/>
      <c r="C127" s="120"/>
      <c r="D127" s="572"/>
      <c r="E127" s="1045"/>
      <c r="F127" s="1046"/>
      <c r="G127" s="1047"/>
      <c r="H127" s="579"/>
      <c r="I127" s="580"/>
      <c r="J127" s="581"/>
      <c r="K127" s="581"/>
      <c r="L127" s="581"/>
      <c r="M127" s="581"/>
      <c r="N127" s="581"/>
      <c r="O127" s="581"/>
      <c r="P127" s="581"/>
      <c r="Q127" s="581"/>
      <c r="R127" s="581"/>
      <c r="S127" s="581"/>
      <c r="T127" s="581"/>
      <c r="U127" s="582"/>
      <c r="V127" s="135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665">
        <f t="shared" si="93"/>
        <v>0</v>
      </c>
      <c r="AU127" s="51">
        <f t="shared" si="106"/>
        <v>0</v>
      </c>
      <c r="AV127" s="51">
        <f t="shared" si="94"/>
        <v>0</v>
      </c>
      <c r="AW127" s="51">
        <f t="shared" si="95"/>
        <v>0</v>
      </c>
      <c r="AX127" s="51">
        <f t="shared" si="96"/>
        <v>0</v>
      </c>
      <c r="AY127" s="51">
        <f t="shared" si="97"/>
        <v>0</v>
      </c>
      <c r="AZ127" s="51">
        <f t="shared" si="98"/>
        <v>0</v>
      </c>
      <c r="BA127" s="51">
        <f t="shared" si="99"/>
        <v>0</v>
      </c>
      <c r="BB127" s="51">
        <f t="shared" si="100"/>
        <v>0</v>
      </c>
      <c r="BC127" s="51">
        <f t="shared" si="101"/>
        <v>0</v>
      </c>
      <c r="BD127" s="51">
        <f t="shared" si="102"/>
        <v>0</v>
      </c>
      <c r="BE127" s="51">
        <f t="shared" si="103"/>
        <v>0</v>
      </c>
      <c r="BF127" s="51">
        <f t="shared" si="104"/>
        <v>0</v>
      </c>
      <c r="BG127" s="51">
        <f t="shared" si="105"/>
        <v>0</v>
      </c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286"/>
    </row>
    <row r="128" spans="1:79" ht="14.25" hidden="1" x14ac:dyDescent="0.25">
      <c r="A128" s="103"/>
      <c r="B128" s="51"/>
      <c r="C128" s="120"/>
      <c r="D128" s="572"/>
      <c r="E128" s="1045"/>
      <c r="F128" s="1046"/>
      <c r="G128" s="1047"/>
      <c r="H128" s="579"/>
      <c r="I128" s="580"/>
      <c r="J128" s="581"/>
      <c r="K128" s="581"/>
      <c r="L128" s="581"/>
      <c r="M128" s="581"/>
      <c r="N128" s="581"/>
      <c r="O128" s="581"/>
      <c r="P128" s="581"/>
      <c r="Q128" s="581"/>
      <c r="R128" s="581"/>
      <c r="S128" s="581"/>
      <c r="T128" s="581"/>
      <c r="U128" s="582"/>
      <c r="V128" s="135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665">
        <f t="shared" si="93"/>
        <v>0</v>
      </c>
      <c r="AU128" s="51">
        <f t="shared" si="106"/>
        <v>0</v>
      </c>
      <c r="AV128" s="51">
        <f t="shared" si="94"/>
        <v>0</v>
      </c>
      <c r="AW128" s="51">
        <f t="shared" si="95"/>
        <v>0</v>
      </c>
      <c r="AX128" s="51">
        <f t="shared" si="96"/>
        <v>0</v>
      </c>
      <c r="AY128" s="51">
        <f t="shared" si="97"/>
        <v>0</v>
      </c>
      <c r="AZ128" s="51">
        <f t="shared" si="98"/>
        <v>0</v>
      </c>
      <c r="BA128" s="51">
        <f t="shared" si="99"/>
        <v>0</v>
      </c>
      <c r="BB128" s="51">
        <f t="shared" si="100"/>
        <v>0</v>
      </c>
      <c r="BC128" s="51">
        <f t="shared" si="101"/>
        <v>0</v>
      </c>
      <c r="BD128" s="51">
        <f t="shared" si="102"/>
        <v>0</v>
      </c>
      <c r="BE128" s="51">
        <f t="shared" si="103"/>
        <v>0</v>
      </c>
      <c r="BF128" s="51">
        <f t="shared" si="104"/>
        <v>0</v>
      </c>
      <c r="BG128" s="51">
        <f t="shared" si="105"/>
        <v>0</v>
      </c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286"/>
    </row>
    <row r="129" spans="1:79" ht="14.25" hidden="1" x14ac:dyDescent="0.25">
      <c r="A129" s="103"/>
      <c r="B129" s="51"/>
      <c r="C129" s="120"/>
      <c r="D129" s="572"/>
      <c r="E129" s="1045"/>
      <c r="F129" s="1046"/>
      <c r="G129" s="1047"/>
      <c r="H129" s="579"/>
      <c r="I129" s="580"/>
      <c r="J129" s="581"/>
      <c r="K129" s="581"/>
      <c r="L129" s="581"/>
      <c r="M129" s="581"/>
      <c r="N129" s="581"/>
      <c r="O129" s="581"/>
      <c r="P129" s="581"/>
      <c r="Q129" s="581"/>
      <c r="R129" s="581"/>
      <c r="S129" s="581"/>
      <c r="T129" s="581"/>
      <c r="U129" s="582"/>
      <c r="V129" s="135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665">
        <f t="shared" si="93"/>
        <v>0</v>
      </c>
      <c r="AU129" s="51">
        <f t="shared" si="106"/>
        <v>0</v>
      </c>
      <c r="AV129" s="51">
        <f t="shared" si="94"/>
        <v>0</v>
      </c>
      <c r="AW129" s="51">
        <f t="shared" si="95"/>
        <v>0</v>
      </c>
      <c r="AX129" s="51">
        <f t="shared" si="96"/>
        <v>0</v>
      </c>
      <c r="AY129" s="51">
        <f t="shared" si="97"/>
        <v>0</v>
      </c>
      <c r="AZ129" s="51">
        <f t="shared" si="98"/>
        <v>0</v>
      </c>
      <c r="BA129" s="51">
        <f t="shared" si="99"/>
        <v>0</v>
      </c>
      <c r="BB129" s="51">
        <f t="shared" si="100"/>
        <v>0</v>
      </c>
      <c r="BC129" s="51">
        <f t="shared" si="101"/>
        <v>0</v>
      </c>
      <c r="BD129" s="51">
        <f t="shared" si="102"/>
        <v>0</v>
      </c>
      <c r="BE129" s="51">
        <f t="shared" si="103"/>
        <v>0</v>
      </c>
      <c r="BF129" s="51">
        <f t="shared" si="104"/>
        <v>0</v>
      </c>
      <c r="BG129" s="51">
        <f t="shared" si="105"/>
        <v>0</v>
      </c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286"/>
    </row>
    <row r="130" spans="1:79" ht="14.25" hidden="1" x14ac:dyDescent="0.25">
      <c r="A130" s="103"/>
      <c r="B130" s="51"/>
      <c r="C130" s="120"/>
      <c r="D130" s="572"/>
      <c r="E130" s="1045"/>
      <c r="F130" s="1046"/>
      <c r="G130" s="1047"/>
      <c r="H130" s="579"/>
      <c r="I130" s="580"/>
      <c r="J130" s="581"/>
      <c r="K130" s="581"/>
      <c r="L130" s="581"/>
      <c r="M130" s="581"/>
      <c r="N130" s="581"/>
      <c r="O130" s="581"/>
      <c r="P130" s="581"/>
      <c r="Q130" s="581"/>
      <c r="R130" s="581"/>
      <c r="S130" s="581"/>
      <c r="T130" s="581"/>
      <c r="U130" s="582"/>
      <c r="V130" s="135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665">
        <f t="shared" si="93"/>
        <v>0</v>
      </c>
      <c r="AU130" s="51">
        <f t="shared" si="106"/>
        <v>0</v>
      </c>
      <c r="AV130" s="51">
        <f t="shared" si="94"/>
        <v>0</v>
      </c>
      <c r="AW130" s="51">
        <f t="shared" si="95"/>
        <v>0</v>
      </c>
      <c r="AX130" s="51">
        <f t="shared" si="96"/>
        <v>0</v>
      </c>
      <c r="AY130" s="51">
        <f t="shared" si="97"/>
        <v>0</v>
      </c>
      <c r="AZ130" s="51">
        <f t="shared" si="98"/>
        <v>0</v>
      </c>
      <c r="BA130" s="51">
        <f t="shared" si="99"/>
        <v>0</v>
      </c>
      <c r="BB130" s="51">
        <f t="shared" si="100"/>
        <v>0</v>
      </c>
      <c r="BC130" s="51">
        <f t="shared" si="101"/>
        <v>0</v>
      </c>
      <c r="BD130" s="51">
        <f t="shared" si="102"/>
        <v>0</v>
      </c>
      <c r="BE130" s="51">
        <f t="shared" si="103"/>
        <v>0</v>
      </c>
      <c r="BF130" s="51">
        <f t="shared" si="104"/>
        <v>0</v>
      </c>
      <c r="BG130" s="51">
        <f t="shared" si="105"/>
        <v>0</v>
      </c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286"/>
    </row>
    <row r="131" spans="1:79" ht="14.25" hidden="1" x14ac:dyDescent="0.25">
      <c r="A131" s="103"/>
      <c r="B131" s="51"/>
      <c r="C131" s="120"/>
      <c r="D131" s="572"/>
      <c r="E131" s="1045"/>
      <c r="F131" s="1046"/>
      <c r="G131" s="1047"/>
      <c r="H131" s="579"/>
      <c r="I131" s="580"/>
      <c r="J131" s="581"/>
      <c r="K131" s="581"/>
      <c r="L131" s="581"/>
      <c r="M131" s="581"/>
      <c r="N131" s="581"/>
      <c r="O131" s="581"/>
      <c r="P131" s="581"/>
      <c r="Q131" s="581"/>
      <c r="R131" s="581"/>
      <c r="S131" s="581"/>
      <c r="T131" s="581"/>
      <c r="U131" s="582"/>
      <c r="V131" s="135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665">
        <f t="shared" si="93"/>
        <v>0</v>
      </c>
      <c r="AU131" s="51">
        <f t="shared" si="106"/>
        <v>0</v>
      </c>
      <c r="AV131" s="51">
        <f t="shared" si="94"/>
        <v>0</v>
      </c>
      <c r="AW131" s="51">
        <f t="shared" si="95"/>
        <v>0</v>
      </c>
      <c r="AX131" s="51">
        <f t="shared" si="96"/>
        <v>0</v>
      </c>
      <c r="AY131" s="51">
        <f t="shared" si="97"/>
        <v>0</v>
      </c>
      <c r="AZ131" s="51">
        <f t="shared" si="98"/>
        <v>0</v>
      </c>
      <c r="BA131" s="51">
        <f t="shared" si="99"/>
        <v>0</v>
      </c>
      <c r="BB131" s="51">
        <f t="shared" si="100"/>
        <v>0</v>
      </c>
      <c r="BC131" s="51">
        <f t="shared" si="101"/>
        <v>0</v>
      </c>
      <c r="BD131" s="51">
        <f t="shared" si="102"/>
        <v>0</v>
      </c>
      <c r="BE131" s="51">
        <f t="shared" si="103"/>
        <v>0</v>
      </c>
      <c r="BF131" s="51">
        <f t="shared" si="104"/>
        <v>0</v>
      </c>
      <c r="BG131" s="51">
        <f t="shared" si="105"/>
        <v>0</v>
      </c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286"/>
    </row>
    <row r="132" spans="1:79" ht="14.25" x14ac:dyDescent="0.25">
      <c r="A132" s="103"/>
      <c r="B132" s="51"/>
      <c r="C132" s="120"/>
      <c r="D132" s="572"/>
      <c r="E132" s="1048"/>
      <c r="F132" s="1049"/>
      <c r="G132" s="1050"/>
      <c r="H132" s="583"/>
      <c r="I132" s="584"/>
      <c r="J132" s="585"/>
      <c r="K132" s="585"/>
      <c r="L132" s="585"/>
      <c r="M132" s="585"/>
      <c r="N132" s="585"/>
      <c r="O132" s="585"/>
      <c r="P132" s="585"/>
      <c r="Q132" s="585"/>
      <c r="R132" s="585"/>
      <c r="S132" s="585"/>
      <c r="T132" s="585"/>
      <c r="U132" s="586"/>
      <c r="V132" s="135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665">
        <f t="shared" si="93"/>
        <v>0</v>
      </c>
      <c r="AU132" s="51">
        <f t="shared" si="106"/>
        <v>0</v>
      </c>
      <c r="AV132" s="51">
        <f t="shared" si="94"/>
        <v>0</v>
      </c>
      <c r="AW132" s="51">
        <f t="shared" si="95"/>
        <v>0</v>
      </c>
      <c r="AX132" s="51">
        <f t="shared" si="96"/>
        <v>0</v>
      </c>
      <c r="AY132" s="51">
        <f t="shared" si="97"/>
        <v>0</v>
      </c>
      <c r="AZ132" s="51">
        <f t="shared" si="98"/>
        <v>0</v>
      </c>
      <c r="BA132" s="51">
        <f t="shared" si="99"/>
        <v>0</v>
      </c>
      <c r="BB132" s="51">
        <f t="shared" si="100"/>
        <v>0</v>
      </c>
      <c r="BC132" s="51">
        <f t="shared" si="101"/>
        <v>0</v>
      </c>
      <c r="BD132" s="51">
        <f t="shared" si="102"/>
        <v>0</v>
      </c>
      <c r="BE132" s="51">
        <f t="shared" si="103"/>
        <v>0</v>
      </c>
      <c r="BF132" s="51">
        <f t="shared" si="104"/>
        <v>0</v>
      </c>
      <c r="BG132" s="51">
        <f t="shared" si="105"/>
        <v>0</v>
      </c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286"/>
    </row>
    <row r="133" spans="1:79" ht="5.0999999999999996" customHeight="1" x14ac:dyDescent="0.25">
      <c r="A133" s="103"/>
      <c r="B133" s="51"/>
      <c r="C133" s="120"/>
      <c r="D133" s="594"/>
      <c r="E133" s="623"/>
      <c r="F133" s="596"/>
      <c r="G133" s="596"/>
      <c r="H133" s="596"/>
      <c r="I133" s="597"/>
      <c r="J133" s="598"/>
      <c r="K133" s="598"/>
      <c r="L133" s="598"/>
      <c r="M133" s="598"/>
      <c r="N133" s="598"/>
      <c r="O133" s="598"/>
      <c r="P133" s="598"/>
      <c r="Q133" s="598"/>
      <c r="R133" s="598"/>
      <c r="S133" s="598"/>
      <c r="T133" s="598"/>
      <c r="U133" s="598"/>
      <c r="V133" s="215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286"/>
    </row>
    <row r="134" spans="1:79" ht="14.25" x14ac:dyDescent="0.25">
      <c r="A134" s="103"/>
      <c r="B134" s="51"/>
      <c r="C134" s="120"/>
      <c r="D134" s="572"/>
      <c r="E134" s="1051" t="str">
        <f t="shared" ref="E134:U134" si="107">E58</f>
        <v>Empleo o puesto de trabajo</v>
      </c>
      <c r="F134" s="1051"/>
      <c r="G134" s="1051"/>
      <c r="H134" s="651" t="str">
        <f t="shared" si="107"/>
        <v>Salario Mes</v>
      </c>
      <c r="I134" s="652" t="str">
        <f t="shared" si="107"/>
        <v>%SCE</v>
      </c>
      <c r="J134" s="653" t="str">
        <f t="shared" si="107"/>
        <v>Enero</v>
      </c>
      <c r="K134" s="653" t="str">
        <f t="shared" si="107"/>
        <v>Febrero</v>
      </c>
      <c r="L134" s="653" t="str">
        <f t="shared" si="107"/>
        <v>Marzo</v>
      </c>
      <c r="M134" s="653" t="str">
        <f t="shared" si="107"/>
        <v>Abril</v>
      </c>
      <c r="N134" s="653" t="str">
        <f t="shared" si="107"/>
        <v>Mayo</v>
      </c>
      <c r="O134" s="653" t="str">
        <f t="shared" si="107"/>
        <v>Junio</v>
      </c>
      <c r="P134" s="653" t="str">
        <f t="shared" si="107"/>
        <v>Julio</v>
      </c>
      <c r="Q134" s="653" t="str">
        <f t="shared" si="107"/>
        <v>Agosto</v>
      </c>
      <c r="R134" s="653" t="str">
        <f t="shared" si="107"/>
        <v>Septiembre</v>
      </c>
      <c r="S134" s="653" t="str">
        <f t="shared" si="107"/>
        <v>Octubre</v>
      </c>
      <c r="T134" s="653" t="str">
        <f t="shared" si="107"/>
        <v>Noviembre</v>
      </c>
      <c r="U134" s="653" t="str">
        <f t="shared" si="107"/>
        <v>Diciembre</v>
      </c>
      <c r="V134" s="135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286"/>
    </row>
    <row r="135" spans="1:79" ht="14.25" x14ac:dyDescent="0.25">
      <c r="A135" s="103"/>
      <c r="B135" s="51"/>
      <c r="C135" s="120"/>
      <c r="D135" s="572"/>
      <c r="E135" s="1000" t="s">
        <v>131</v>
      </c>
      <c r="F135" s="1001"/>
      <c r="G135" s="1002"/>
      <c r="H135" s="651"/>
      <c r="I135" s="652"/>
      <c r="J135" s="653">
        <f>SUM(J136:J151)</f>
        <v>0</v>
      </c>
      <c r="K135" s="653">
        <f t="shared" ref="K135:U135" si="108">SUM(K136:K151)</f>
        <v>0</v>
      </c>
      <c r="L135" s="653">
        <f t="shared" si="108"/>
        <v>0</v>
      </c>
      <c r="M135" s="653">
        <f t="shared" si="108"/>
        <v>0</v>
      </c>
      <c r="N135" s="653">
        <f t="shared" si="108"/>
        <v>0</v>
      </c>
      <c r="O135" s="653">
        <f t="shared" si="108"/>
        <v>0</v>
      </c>
      <c r="P135" s="653">
        <f t="shared" si="108"/>
        <v>0</v>
      </c>
      <c r="Q135" s="653">
        <f t="shared" si="108"/>
        <v>0</v>
      </c>
      <c r="R135" s="653">
        <f t="shared" si="108"/>
        <v>0</v>
      </c>
      <c r="S135" s="653">
        <f t="shared" si="108"/>
        <v>0</v>
      </c>
      <c r="T135" s="653">
        <f t="shared" si="108"/>
        <v>0</v>
      </c>
      <c r="U135" s="653">
        <f t="shared" si="108"/>
        <v>0</v>
      </c>
      <c r="V135" s="135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665" t="str">
        <f t="shared" ref="AT135:AT151" si="109">+E135</f>
        <v>Personal NO Fijo</v>
      </c>
      <c r="AU135" s="51">
        <f>SUM(AV135:BG135)</f>
        <v>0</v>
      </c>
      <c r="AV135" s="51">
        <f t="shared" ref="AV135:BG135" si="110">SUM(AV136:AV151)</f>
        <v>0</v>
      </c>
      <c r="AW135" s="51">
        <f t="shared" si="110"/>
        <v>0</v>
      </c>
      <c r="AX135" s="51">
        <f t="shared" si="110"/>
        <v>0</v>
      </c>
      <c r="AY135" s="51">
        <f t="shared" si="110"/>
        <v>0</v>
      </c>
      <c r="AZ135" s="51">
        <f t="shared" si="110"/>
        <v>0</v>
      </c>
      <c r="BA135" s="51">
        <f t="shared" si="110"/>
        <v>0</v>
      </c>
      <c r="BB135" s="51">
        <f t="shared" si="110"/>
        <v>0</v>
      </c>
      <c r="BC135" s="51">
        <f t="shared" si="110"/>
        <v>0</v>
      </c>
      <c r="BD135" s="51">
        <f t="shared" si="110"/>
        <v>0</v>
      </c>
      <c r="BE135" s="51">
        <f t="shared" si="110"/>
        <v>0</v>
      </c>
      <c r="BF135" s="51">
        <f t="shared" si="110"/>
        <v>0</v>
      </c>
      <c r="BG135" s="51">
        <f t="shared" si="110"/>
        <v>0</v>
      </c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286"/>
    </row>
    <row r="136" spans="1:79" ht="14.25" x14ac:dyDescent="0.25">
      <c r="A136" s="103"/>
      <c r="B136" s="51"/>
      <c r="C136" s="120"/>
      <c r="D136" s="572"/>
      <c r="E136" s="974"/>
      <c r="F136" s="975"/>
      <c r="G136" s="976"/>
      <c r="H136" s="575"/>
      <c r="I136" s="576"/>
      <c r="J136" s="577"/>
      <c r="K136" s="577"/>
      <c r="L136" s="577"/>
      <c r="M136" s="577"/>
      <c r="N136" s="577"/>
      <c r="O136" s="577"/>
      <c r="P136" s="577"/>
      <c r="Q136" s="577"/>
      <c r="R136" s="577"/>
      <c r="S136" s="577"/>
      <c r="T136" s="577"/>
      <c r="U136" s="624"/>
      <c r="V136" s="135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665">
        <f t="shared" si="109"/>
        <v>0</v>
      </c>
      <c r="AU136" s="51">
        <f>+(H136*I136)+H136</f>
        <v>0</v>
      </c>
      <c r="AV136" s="51">
        <f t="shared" ref="AV136:AV151" si="111">+$AU136*J136</f>
        <v>0</v>
      </c>
      <c r="AW136" s="51">
        <f t="shared" ref="AW136:AW151" si="112">+$AU136*K136</f>
        <v>0</v>
      </c>
      <c r="AX136" s="51">
        <f t="shared" ref="AX136:AX151" si="113">+$AU136*L136</f>
        <v>0</v>
      </c>
      <c r="AY136" s="51">
        <f t="shared" ref="AY136:AY151" si="114">+$AU136*M136</f>
        <v>0</v>
      </c>
      <c r="AZ136" s="51">
        <f t="shared" ref="AZ136:AZ151" si="115">+$AU136*N136</f>
        <v>0</v>
      </c>
      <c r="BA136" s="51">
        <f t="shared" ref="BA136:BA151" si="116">+$AU136*O136</f>
        <v>0</v>
      </c>
      <c r="BB136" s="51">
        <f t="shared" ref="BB136:BB151" si="117">+$AU136*P136</f>
        <v>0</v>
      </c>
      <c r="BC136" s="51">
        <f t="shared" ref="BC136:BC151" si="118">+$AU136*Q136</f>
        <v>0</v>
      </c>
      <c r="BD136" s="51">
        <f t="shared" ref="BD136:BD151" si="119">+$AU136*R136</f>
        <v>0</v>
      </c>
      <c r="BE136" s="51">
        <f t="shared" ref="BE136:BE151" si="120">+$AU136*S136</f>
        <v>0</v>
      </c>
      <c r="BF136" s="51">
        <f t="shared" ref="BF136:BF151" si="121">+$AU136*T136</f>
        <v>0</v>
      </c>
      <c r="BG136" s="51">
        <f t="shared" ref="BG136:BG151" si="122">+$AU136*U136</f>
        <v>0</v>
      </c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286"/>
    </row>
    <row r="137" spans="1:79" ht="14.25" x14ac:dyDescent="0.25">
      <c r="A137" s="103"/>
      <c r="B137" s="51"/>
      <c r="C137" s="120"/>
      <c r="D137" s="572"/>
      <c r="E137" s="977"/>
      <c r="F137" s="978"/>
      <c r="G137" s="979"/>
      <c r="H137" s="579"/>
      <c r="I137" s="580"/>
      <c r="J137" s="581"/>
      <c r="K137" s="581"/>
      <c r="L137" s="581"/>
      <c r="M137" s="581"/>
      <c r="N137" s="581"/>
      <c r="O137" s="581"/>
      <c r="P137" s="581"/>
      <c r="Q137" s="581"/>
      <c r="R137" s="581"/>
      <c r="S137" s="581"/>
      <c r="T137" s="581"/>
      <c r="U137" s="622"/>
      <c r="V137" s="135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665">
        <f t="shared" si="109"/>
        <v>0</v>
      </c>
      <c r="AU137" s="51">
        <f t="shared" ref="AU137:AU151" si="123">+(H137*I137)+H137</f>
        <v>0</v>
      </c>
      <c r="AV137" s="51">
        <f t="shared" si="111"/>
        <v>0</v>
      </c>
      <c r="AW137" s="51">
        <f t="shared" si="112"/>
        <v>0</v>
      </c>
      <c r="AX137" s="51">
        <f t="shared" si="113"/>
        <v>0</v>
      </c>
      <c r="AY137" s="51">
        <f t="shared" si="114"/>
        <v>0</v>
      </c>
      <c r="AZ137" s="51">
        <f t="shared" si="115"/>
        <v>0</v>
      </c>
      <c r="BA137" s="51">
        <f t="shared" si="116"/>
        <v>0</v>
      </c>
      <c r="BB137" s="51">
        <f t="shared" si="117"/>
        <v>0</v>
      </c>
      <c r="BC137" s="51">
        <f t="shared" si="118"/>
        <v>0</v>
      </c>
      <c r="BD137" s="51">
        <f t="shared" si="119"/>
        <v>0</v>
      </c>
      <c r="BE137" s="51">
        <f t="shared" si="120"/>
        <v>0</v>
      </c>
      <c r="BF137" s="51">
        <f t="shared" si="121"/>
        <v>0</v>
      </c>
      <c r="BG137" s="51">
        <f t="shared" si="122"/>
        <v>0</v>
      </c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286"/>
    </row>
    <row r="138" spans="1:79" ht="14.25" x14ac:dyDescent="0.25">
      <c r="A138" s="103"/>
      <c r="B138" s="971" t="s">
        <v>310</v>
      </c>
      <c r="C138" s="972"/>
      <c r="D138" s="572"/>
      <c r="E138" s="977"/>
      <c r="F138" s="978"/>
      <c r="G138" s="979"/>
      <c r="H138" s="579"/>
      <c r="I138" s="580"/>
      <c r="J138" s="581"/>
      <c r="K138" s="581"/>
      <c r="L138" s="581"/>
      <c r="M138" s="581"/>
      <c r="N138" s="581"/>
      <c r="O138" s="581"/>
      <c r="P138" s="581"/>
      <c r="Q138" s="581"/>
      <c r="R138" s="581"/>
      <c r="S138" s="581"/>
      <c r="T138" s="581"/>
      <c r="U138" s="622"/>
      <c r="V138" s="135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677">
        <f t="shared" si="109"/>
        <v>0</v>
      </c>
      <c r="AU138" s="678">
        <f t="shared" si="123"/>
        <v>0</v>
      </c>
      <c r="AV138" s="678">
        <f t="shared" si="111"/>
        <v>0</v>
      </c>
      <c r="AW138" s="678">
        <f t="shared" si="112"/>
        <v>0</v>
      </c>
      <c r="AX138" s="678">
        <f t="shared" si="113"/>
        <v>0</v>
      </c>
      <c r="AY138" s="678">
        <f t="shared" si="114"/>
        <v>0</v>
      </c>
      <c r="AZ138" s="678">
        <f t="shared" si="115"/>
        <v>0</v>
      </c>
      <c r="BA138" s="678">
        <f t="shared" si="116"/>
        <v>0</v>
      </c>
      <c r="BB138" s="678">
        <f t="shared" si="117"/>
        <v>0</v>
      </c>
      <c r="BC138" s="678">
        <f t="shared" si="118"/>
        <v>0</v>
      </c>
      <c r="BD138" s="678">
        <f t="shared" si="119"/>
        <v>0</v>
      </c>
      <c r="BE138" s="678">
        <f t="shared" si="120"/>
        <v>0</v>
      </c>
      <c r="BF138" s="678">
        <f t="shared" si="121"/>
        <v>0</v>
      </c>
      <c r="BG138" s="678">
        <f t="shared" si="122"/>
        <v>0</v>
      </c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286"/>
    </row>
    <row r="139" spans="1:79" ht="14.25" hidden="1" x14ac:dyDescent="0.25">
      <c r="A139" s="103"/>
      <c r="B139" s="51"/>
      <c r="C139" s="120"/>
      <c r="D139" s="572"/>
      <c r="E139" s="977"/>
      <c r="F139" s="978"/>
      <c r="G139" s="979"/>
      <c r="H139" s="579"/>
      <c r="I139" s="580"/>
      <c r="J139" s="581"/>
      <c r="K139" s="581"/>
      <c r="L139" s="581"/>
      <c r="M139" s="581"/>
      <c r="N139" s="581"/>
      <c r="O139" s="581"/>
      <c r="P139" s="581"/>
      <c r="Q139" s="581"/>
      <c r="R139" s="581"/>
      <c r="S139" s="581"/>
      <c r="T139" s="581"/>
      <c r="U139" s="582"/>
      <c r="V139" s="135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665">
        <f t="shared" si="109"/>
        <v>0</v>
      </c>
      <c r="AU139" s="51">
        <f t="shared" si="123"/>
        <v>0</v>
      </c>
      <c r="AV139" s="51">
        <f t="shared" si="111"/>
        <v>0</v>
      </c>
      <c r="AW139" s="51">
        <f t="shared" si="112"/>
        <v>0</v>
      </c>
      <c r="AX139" s="51">
        <f t="shared" si="113"/>
        <v>0</v>
      </c>
      <c r="AY139" s="51">
        <f t="shared" si="114"/>
        <v>0</v>
      </c>
      <c r="AZ139" s="51">
        <f t="shared" si="115"/>
        <v>0</v>
      </c>
      <c r="BA139" s="51">
        <f t="shared" si="116"/>
        <v>0</v>
      </c>
      <c r="BB139" s="51">
        <f t="shared" si="117"/>
        <v>0</v>
      </c>
      <c r="BC139" s="51">
        <f t="shared" si="118"/>
        <v>0</v>
      </c>
      <c r="BD139" s="51">
        <f t="shared" si="119"/>
        <v>0</v>
      </c>
      <c r="BE139" s="51">
        <f t="shared" si="120"/>
        <v>0</v>
      </c>
      <c r="BF139" s="51">
        <f t="shared" si="121"/>
        <v>0</v>
      </c>
      <c r="BG139" s="51">
        <f t="shared" si="122"/>
        <v>0</v>
      </c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286"/>
    </row>
    <row r="140" spans="1:79" ht="14.25" hidden="1" x14ac:dyDescent="0.25">
      <c r="A140" s="103"/>
      <c r="B140" s="51"/>
      <c r="C140" s="120"/>
      <c r="D140" s="572"/>
      <c r="E140" s="977"/>
      <c r="F140" s="978"/>
      <c r="G140" s="979"/>
      <c r="H140" s="579"/>
      <c r="I140" s="580"/>
      <c r="J140" s="581"/>
      <c r="K140" s="581"/>
      <c r="L140" s="581"/>
      <c r="M140" s="581"/>
      <c r="N140" s="581"/>
      <c r="O140" s="581"/>
      <c r="P140" s="581"/>
      <c r="Q140" s="581"/>
      <c r="R140" s="581"/>
      <c r="S140" s="581"/>
      <c r="T140" s="581"/>
      <c r="U140" s="582"/>
      <c r="V140" s="135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665">
        <f t="shared" si="109"/>
        <v>0</v>
      </c>
      <c r="AU140" s="51">
        <f t="shared" si="123"/>
        <v>0</v>
      </c>
      <c r="AV140" s="51">
        <f t="shared" si="111"/>
        <v>0</v>
      </c>
      <c r="AW140" s="51">
        <f t="shared" si="112"/>
        <v>0</v>
      </c>
      <c r="AX140" s="51">
        <f t="shared" si="113"/>
        <v>0</v>
      </c>
      <c r="AY140" s="51">
        <f t="shared" si="114"/>
        <v>0</v>
      </c>
      <c r="AZ140" s="51">
        <f t="shared" si="115"/>
        <v>0</v>
      </c>
      <c r="BA140" s="51">
        <f t="shared" si="116"/>
        <v>0</v>
      </c>
      <c r="BB140" s="51">
        <f t="shared" si="117"/>
        <v>0</v>
      </c>
      <c r="BC140" s="51">
        <f t="shared" si="118"/>
        <v>0</v>
      </c>
      <c r="BD140" s="51">
        <f t="shared" si="119"/>
        <v>0</v>
      </c>
      <c r="BE140" s="51">
        <f t="shared" si="120"/>
        <v>0</v>
      </c>
      <c r="BF140" s="51">
        <f t="shared" si="121"/>
        <v>0</v>
      </c>
      <c r="BG140" s="51">
        <f t="shared" si="122"/>
        <v>0</v>
      </c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286"/>
    </row>
    <row r="141" spans="1:79" ht="14.25" hidden="1" x14ac:dyDescent="0.25">
      <c r="A141" s="103"/>
      <c r="B141" s="51"/>
      <c r="C141" s="120"/>
      <c r="D141" s="572"/>
      <c r="E141" s="977"/>
      <c r="F141" s="978"/>
      <c r="G141" s="979"/>
      <c r="H141" s="579"/>
      <c r="I141" s="580"/>
      <c r="J141" s="581"/>
      <c r="K141" s="581"/>
      <c r="L141" s="581"/>
      <c r="M141" s="581"/>
      <c r="N141" s="581"/>
      <c r="O141" s="581"/>
      <c r="P141" s="581"/>
      <c r="Q141" s="581"/>
      <c r="R141" s="581"/>
      <c r="S141" s="581"/>
      <c r="T141" s="581"/>
      <c r="U141" s="582"/>
      <c r="V141" s="135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665">
        <f t="shared" si="109"/>
        <v>0</v>
      </c>
      <c r="AU141" s="51">
        <f t="shared" si="123"/>
        <v>0</v>
      </c>
      <c r="AV141" s="51">
        <f t="shared" si="111"/>
        <v>0</v>
      </c>
      <c r="AW141" s="51">
        <f t="shared" si="112"/>
        <v>0</v>
      </c>
      <c r="AX141" s="51">
        <f t="shared" si="113"/>
        <v>0</v>
      </c>
      <c r="AY141" s="51">
        <f t="shared" si="114"/>
        <v>0</v>
      </c>
      <c r="AZ141" s="51">
        <f t="shared" si="115"/>
        <v>0</v>
      </c>
      <c r="BA141" s="51">
        <f t="shared" si="116"/>
        <v>0</v>
      </c>
      <c r="BB141" s="51">
        <f t="shared" si="117"/>
        <v>0</v>
      </c>
      <c r="BC141" s="51">
        <f t="shared" si="118"/>
        <v>0</v>
      </c>
      <c r="BD141" s="51">
        <f t="shared" si="119"/>
        <v>0</v>
      </c>
      <c r="BE141" s="51">
        <f t="shared" si="120"/>
        <v>0</v>
      </c>
      <c r="BF141" s="51">
        <f t="shared" si="121"/>
        <v>0</v>
      </c>
      <c r="BG141" s="51">
        <f t="shared" si="122"/>
        <v>0</v>
      </c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286"/>
    </row>
    <row r="142" spans="1:79" ht="14.25" hidden="1" x14ac:dyDescent="0.25">
      <c r="A142" s="103"/>
      <c r="B142" s="51"/>
      <c r="C142" s="120"/>
      <c r="D142" s="572"/>
      <c r="E142" s="977"/>
      <c r="F142" s="978"/>
      <c r="G142" s="979"/>
      <c r="H142" s="579"/>
      <c r="I142" s="580"/>
      <c r="J142" s="581"/>
      <c r="K142" s="581"/>
      <c r="L142" s="581"/>
      <c r="M142" s="581"/>
      <c r="N142" s="581"/>
      <c r="O142" s="581"/>
      <c r="P142" s="581"/>
      <c r="Q142" s="581"/>
      <c r="R142" s="581"/>
      <c r="S142" s="581"/>
      <c r="T142" s="581"/>
      <c r="U142" s="582"/>
      <c r="V142" s="135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665">
        <f t="shared" si="109"/>
        <v>0</v>
      </c>
      <c r="AU142" s="51">
        <f t="shared" si="123"/>
        <v>0</v>
      </c>
      <c r="AV142" s="51">
        <f t="shared" si="111"/>
        <v>0</v>
      </c>
      <c r="AW142" s="51">
        <f t="shared" si="112"/>
        <v>0</v>
      </c>
      <c r="AX142" s="51">
        <f t="shared" si="113"/>
        <v>0</v>
      </c>
      <c r="AY142" s="51">
        <f t="shared" si="114"/>
        <v>0</v>
      </c>
      <c r="AZ142" s="51">
        <f t="shared" si="115"/>
        <v>0</v>
      </c>
      <c r="BA142" s="51">
        <f t="shared" si="116"/>
        <v>0</v>
      </c>
      <c r="BB142" s="51">
        <f t="shared" si="117"/>
        <v>0</v>
      </c>
      <c r="BC142" s="51">
        <f t="shared" si="118"/>
        <v>0</v>
      </c>
      <c r="BD142" s="51">
        <f t="shared" si="119"/>
        <v>0</v>
      </c>
      <c r="BE142" s="51">
        <f t="shared" si="120"/>
        <v>0</v>
      </c>
      <c r="BF142" s="51">
        <f t="shared" si="121"/>
        <v>0</v>
      </c>
      <c r="BG142" s="51">
        <f t="shared" si="122"/>
        <v>0</v>
      </c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286"/>
    </row>
    <row r="143" spans="1:79" ht="14.25" hidden="1" x14ac:dyDescent="0.25">
      <c r="A143" s="103"/>
      <c r="B143" s="51"/>
      <c r="C143" s="120"/>
      <c r="D143" s="572"/>
      <c r="E143" s="977"/>
      <c r="F143" s="978"/>
      <c r="G143" s="979"/>
      <c r="H143" s="579"/>
      <c r="I143" s="580"/>
      <c r="J143" s="581"/>
      <c r="K143" s="581"/>
      <c r="L143" s="581"/>
      <c r="M143" s="581"/>
      <c r="N143" s="581"/>
      <c r="O143" s="581"/>
      <c r="P143" s="581"/>
      <c r="Q143" s="581"/>
      <c r="R143" s="581"/>
      <c r="S143" s="581"/>
      <c r="T143" s="581"/>
      <c r="U143" s="582"/>
      <c r="V143" s="135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665">
        <f t="shared" si="109"/>
        <v>0</v>
      </c>
      <c r="AU143" s="51">
        <f t="shared" si="123"/>
        <v>0</v>
      </c>
      <c r="AV143" s="51">
        <f t="shared" si="111"/>
        <v>0</v>
      </c>
      <c r="AW143" s="51">
        <f t="shared" si="112"/>
        <v>0</v>
      </c>
      <c r="AX143" s="51">
        <f t="shared" si="113"/>
        <v>0</v>
      </c>
      <c r="AY143" s="51">
        <f t="shared" si="114"/>
        <v>0</v>
      </c>
      <c r="AZ143" s="51">
        <f t="shared" si="115"/>
        <v>0</v>
      </c>
      <c r="BA143" s="51">
        <f t="shared" si="116"/>
        <v>0</v>
      </c>
      <c r="BB143" s="51">
        <f t="shared" si="117"/>
        <v>0</v>
      </c>
      <c r="BC143" s="51">
        <f t="shared" si="118"/>
        <v>0</v>
      </c>
      <c r="BD143" s="51">
        <f t="shared" si="119"/>
        <v>0</v>
      </c>
      <c r="BE143" s="51">
        <f t="shared" si="120"/>
        <v>0</v>
      </c>
      <c r="BF143" s="51">
        <f t="shared" si="121"/>
        <v>0</v>
      </c>
      <c r="BG143" s="51">
        <f t="shared" si="122"/>
        <v>0</v>
      </c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286"/>
    </row>
    <row r="144" spans="1:79" ht="14.25" hidden="1" x14ac:dyDescent="0.25">
      <c r="A144" s="103"/>
      <c r="B144" s="51"/>
      <c r="C144" s="120"/>
      <c r="D144" s="572"/>
      <c r="E144" s="977"/>
      <c r="F144" s="978"/>
      <c r="G144" s="979"/>
      <c r="H144" s="579"/>
      <c r="I144" s="580"/>
      <c r="J144" s="581"/>
      <c r="K144" s="581"/>
      <c r="L144" s="581"/>
      <c r="M144" s="581"/>
      <c r="N144" s="581"/>
      <c r="O144" s="581"/>
      <c r="P144" s="581"/>
      <c r="Q144" s="581"/>
      <c r="R144" s="581"/>
      <c r="S144" s="581"/>
      <c r="T144" s="581"/>
      <c r="U144" s="582"/>
      <c r="V144" s="135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665">
        <f t="shared" si="109"/>
        <v>0</v>
      </c>
      <c r="AU144" s="51">
        <f t="shared" si="123"/>
        <v>0</v>
      </c>
      <c r="AV144" s="51">
        <f t="shared" si="111"/>
        <v>0</v>
      </c>
      <c r="AW144" s="51">
        <f t="shared" si="112"/>
        <v>0</v>
      </c>
      <c r="AX144" s="51">
        <f t="shared" si="113"/>
        <v>0</v>
      </c>
      <c r="AY144" s="51">
        <f t="shared" si="114"/>
        <v>0</v>
      </c>
      <c r="AZ144" s="51">
        <f t="shared" si="115"/>
        <v>0</v>
      </c>
      <c r="BA144" s="51">
        <f t="shared" si="116"/>
        <v>0</v>
      </c>
      <c r="BB144" s="51">
        <f t="shared" si="117"/>
        <v>0</v>
      </c>
      <c r="BC144" s="51">
        <f t="shared" si="118"/>
        <v>0</v>
      </c>
      <c r="BD144" s="51">
        <f t="shared" si="119"/>
        <v>0</v>
      </c>
      <c r="BE144" s="51">
        <f t="shared" si="120"/>
        <v>0</v>
      </c>
      <c r="BF144" s="51">
        <f t="shared" si="121"/>
        <v>0</v>
      </c>
      <c r="BG144" s="51">
        <f t="shared" si="122"/>
        <v>0</v>
      </c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286"/>
    </row>
    <row r="145" spans="1:79" ht="14.25" hidden="1" x14ac:dyDescent="0.25">
      <c r="A145" s="103"/>
      <c r="B145" s="51"/>
      <c r="C145" s="120"/>
      <c r="D145" s="572"/>
      <c r="E145" s="977"/>
      <c r="F145" s="978"/>
      <c r="G145" s="979"/>
      <c r="H145" s="579"/>
      <c r="I145" s="580"/>
      <c r="J145" s="581"/>
      <c r="K145" s="581"/>
      <c r="L145" s="581"/>
      <c r="M145" s="581"/>
      <c r="N145" s="581"/>
      <c r="O145" s="581"/>
      <c r="P145" s="581"/>
      <c r="Q145" s="581"/>
      <c r="R145" s="581"/>
      <c r="S145" s="581"/>
      <c r="T145" s="581"/>
      <c r="U145" s="582"/>
      <c r="V145" s="135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665">
        <f t="shared" si="109"/>
        <v>0</v>
      </c>
      <c r="AU145" s="51">
        <f t="shared" si="123"/>
        <v>0</v>
      </c>
      <c r="AV145" s="51">
        <f t="shared" si="111"/>
        <v>0</v>
      </c>
      <c r="AW145" s="51">
        <f t="shared" si="112"/>
        <v>0</v>
      </c>
      <c r="AX145" s="51">
        <f t="shared" si="113"/>
        <v>0</v>
      </c>
      <c r="AY145" s="51">
        <f t="shared" si="114"/>
        <v>0</v>
      </c>
      <c r="AZ145" s="51">
        <f t="shared" si="115"/>
        <v>0</v>
      </c>
      <c r="BA145" s="51">
        <f t="shared" si="116"/>
        <v>0</v>
      </c>
      <c r="BB145" s="51">
        <f t="shared" si="117"/>
        <v>0</v>
      </c>
      <c r="BC145" s="51">
        <f t="shared" si="118"/>
        <v>0</v>
      </c>
      <c r="BD145" s="51">
        <f t="shared" si="119"/>
        <v>0</v>
      </c>
      <c r="BE145" s="51">
        <f t="shared" si="120"/>
        <v>0</v>
      </c>
      <c r="BF145" s="51">
        <f t="shared" si="121"/>
        <v>0</v>
      </c>
      <c r="BG145" s="51">
        <f t="shared" si="122"/>
        <v>0</v>
      </c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286"/>
    </row>
    <row r="146" spans="1:79" ht="14.25" hidden="1" x14ac:dyDescent="0.25">
      <c r="A146" s="103"/>
      <c r="B146" s="51"/>
      <c r="C146" s="120"/>
      <c r="D146" s="572"/>
      <c r="E146" s="977"/>
      <c r="F146" s="978"/>
      <c r="G146" s="979"/>
      <c r="H146" s="579"/>
      <c r="I146" s="580"/>
      <c r="J146" s="581"/>
      <c r="K146" s="581"/>
      <c r="L146" s="581"/>
      <c r="M146" s="581"/>
      <c r="N146" s="581"/>
      <c r="O146" s="581"/>
      <c r="P146" s="581"/>
      <c r="Q146" s="581"/>
      <c r="R146" s="581"/>
      <c r="S146" s="581"/>
      <c r="T146" s="581"/>
      <c r="U146" s="582"/>
      <c r="V146" s="135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665">
        <f t="shared" si="109"/>
        <v>0</v>
      </c>
      <c r="AU146" s="51">
        <f t="shared" si="123"/>
        <v>0</v>
      </c>
      <c r="AV146" s="51">
        <f t="shared" si="111"/>
        <v>0</v>
      </c>
      <c r="AW146" s="51">
        <f t="shared" si="112"/>
        <v>0</v>
      </c>
      <c r="AX146" s="51">
        <f t="shared" si="113"/>
        <v>0</v>
      </c>
      <c r="AY146" s="51">
        <f t="shared" si="114"/>
        <v>0</v>
      </c>
      <c r="AZ146" s="51">
        <f t="shared" si="115"/>
        <v>0</v>
      </c>
      <c r="BA146" s="51">
        <f t="shared" si="116"/>
        <v>0</v>
      </c>
      <c r="BB146" s="51">
        <f t="shared" si="117"/>
        <v>0</v>
      </c>
      <c r="BC146" s="51">
        <f t="shared" si="118"/>
        <v>0</v>
      </c>
      <c r="BD146" s="51">
        <f t="shared" si="119"/>
        <v>0</v>
      </c>
      <c r="BE146" s="51">
        <f t="shared" si="120"/>
        <v>0</v>
      </c>
      <c r="BF146" s="51">
        <f t="shared" si="121"/>
        <v>0</v>
      </c>
      <c r="BG146" s="51">
        <f t="shared" si="122"/>
        <v>0</v>
      </c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286"/>
    </row>
    <row r="147" spans="1:79" ht="14.25" hidden="1" x14ac:dyDescent="0.25">
      <c r="A147" s="103"/>
      <c r="B147" s="51"/>
      <c r="C147" s="120"/>
      <c r="D147" s="572"/>
      <c r="E147" s="977"/>
      <c r="F147" s="978"/>
      <c r="G147" s="979"/>
      <c r="H147" s="579"/>
      <c r="I147" s="580"/>
      <c r="J147" s="581"/>
      <c r="K147" s="581"/>
      <c r="L147" s="581"/>
      <c r="M147" s="581"/>
      <c r="N147" s="581"/>
      <c r="O147" s="581"/>
      <c r="P147" s="581"/>
      <c r="Q147" s="581"/>
      <c r="R147" s="581"/>
      <c r="S147" s="581"/>
      <c r="T147" s="581"/>
      <c r="U147" s="582"/>
      <c r="V147" s="135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665">
        <f t="shared" si="109"/>
        <v>0</v>
      </c>
      <c r="AU147" s="51">
        <f t="shared" si="123"/>
        <v>0</v>
      </c>
      <c r="AV147" s="51">
        <f t="shared" si="111"/>
        <v>0</v>
      </c>
      <c r="AW147" s="51">
        <f t="shared" si="112"/>
        <v>0</v>
      </c>
      <c r="AX147" s="51">
        <f t="shared" si="113"/>
        <v>0</v>
      </c>
      <c r="AY147" s="51">
        <f t="shared" si="114"/>
        <v>0</v>
      </c>
      <c r="AZ147" s="51">
        <f t="shared" si="115"/>
        <v>0</v>
      </c>
      <c r="BA147" s="51">
        <f t="shared" si="116"/>
        <v>0</v>
      </c>
      <c r="BB147" s="51">
        <f t="shared" si="117"/>
        <v>0</v>
      </c>
      <c r="BC147" s="51">
        <f t="shared" si="118"/>
        <v>0</v>
      </c>
      <c r="BD147" s="51">
        <f t="shared" si="119"/>
        <v>0</v>
      </c>
      <c r="BE147" s="51">
        <f t="shared" si="120"/>
        <v>0</v>
      </c>
      <c r="BF147" s="51">
        <f t="shared" si="121"/>
        <v>0</v>
      </c>
      <c r="BG147" s="51">
        <f t="shared" si="122"/>
        <v>0</v>
      </c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286"/>
    </row>
    <row r="148" spans="1:79" ht="14.25" hidden="1" x14ac:dyDescent="0.25">
      <c r="A148" s="103"/>
      <c r="B148" s="51"/>
      <c r="C148" s="120"/>
      <c r="D148" s="572"/>
      <c r="E148" s="977"/>
      <c r="F148" s="978"/>
      <c r="G148" s="979"/>
      <c r="H148" s="579"/>
      <c r="I148" s="580"/>
      <c r="J148" s="581"/>
      <c r="K148" s="581"/>
      <c r="L148" s="581"/>
      <c r="M148" s="581"/>
      <c r="N148" s="581"/>
      <c r="O148" s="581"/>
      <c r="P148" s="581"/>
      <c r="Q148" s="581"/>
      <c r="R148" s="581"/>
      <c r="S148" s="581"/>
      <c r="T148" s="581"/>
      <c r="U148" s="582"/>
      <c r="V148" s="135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665">
        <f t="shared" si="109"/>
        <v>0</v>
      </c>
      <c r="AU148" s="51">
        <f t="shared" si="123"/>
        <v>0</v>
      </c>
      <c r="AV148" s="51">
        <f t="shared" si="111"/>
        <v>0</v>
      </c>
      <c r="AW148" s="51">
        <f t="shared" si="112"/>
        <v>0</v>
      </c>
      <c r="AX148" s="51">
        <f t="shared" si="113"/>
        <v>0</v>
      </c>
      <c r="AY148" s="51">
        <f t="shared" si="114"/>
        <v>0</v>
      </c>
      <c r="AZ148" s="51">
        <f t="shared" si="115"/>
        <v>0</v>
      </c>
      <c r="BA148" s="51">
        <f t="shared" si="116"/>
        <v>0</v>
      </c>
      <c r="BB148" s="51">
        <f t="shared" si="117"/>
        <v>0</v>
      </c>
      <c r="BC148" s="51">
        <f t="shared" si="118"/>
        <v>0</v>
      </c>
      <c r="BD148" s="51">
        <f t="shared" si="119"/>
        <v>0</v>
      </c>
      <c r="BE148" s="51">
        <f t="shared" si="120"/>
        <v>0</v>
      </c>
      <c r="BF148" s="51">
        <f t="shared" si="121"/>
        <v>0</v>
      </c>
      <c r="BG148" s="51">
        <f t="shared" si="122"/>
        <v>0</v>
      </c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286"/>
    </row>
    <row r="149" spans="1:79" ht="14.25" hidden="1" x14ac:dyDescent="0.25">
      <c r="A149" s="103"/>
      <c r="B149" s="51"/>
      <c r="C149" s="120"/>
      <c r="D149" s="572"/>
      <c r="E149" s="977"/>
      <c r="F149" s="978"/>
      <c r="G149" s="979"/>
      <c r="H149" s="579"/>
      <c r="I149" s="580"/>
      <c r="J149" s="581"/>
      <c r="K149" s="581"/>
      <c r="L149" s="581"/>
      <c r="M149" s="581"/>
      <c r="N149" s="581"/>
      <c r="O149" s="581"/>
      <c r="P149" s="581"/>
      <c r="Q149" s="581"/>
      <c r="R149" s="581"/>
      <c r="S149" s="581"/>
      <c r="T149" s="581"/>
      <c r="U149" s="582"/>
      <c r="V149" s="135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665">
        <f t="shared" si="109"/>
        <v>0</v>
      </c>
      <c r="AU149" s="51">
        <f t="shared" si="123"/>
        <v>0</v>
      </c>
      <c r="AV149" s="51">
        <f t="shared" si="111"/>
        <v>0</v>
      </c>
      <c r="AW149" s="51">
        <f t="shared" si="112"/>
        <v>0</v>
      </c>
      <c r="AX149" s="51">
        <f t="shared" si="113"/>
        <v>0</v>
      </c>
      <c r="AY149" s="51">
        <f t="shared" si="114"/>
        <v>0</v>
      </c>
      <c r="AZ149" s="51">
        <f t="shared" si="115"/>
        <v>0</v>
      </c>
      <c r="BA149" s="51">
        <f t="shared" si="116"/>
        <v>0</v>
      </c>
      <c r="BB149" s="51">
        <f t="shared" si="117"/>
        <v>0</v>
      </c>
      <c r="BC149" s="51">
        <f t="shared" si="118"/>
        <v>0</v>
      </c>
      <c r="BD149" s="51">
        <f t="shared" si="119"/>
        <v>0</v>
      </c>
      <c r="BE149" s="51">
        <f t="shared" si="120"/>
        <v>0</v>
      </c>
      <c r="BF149" s="51">
        <f t="shared" si="121"/>
        <v>0</v>
      </c>
      <c r="BG149" s="51">
        <f t="shared" si="122"/>
        <v>0</v>
      </c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286"/>
    </row>
    <row r="150" spans="1:79" ht="14.25" hidden="1" x14ac:dyDescent="0.25">
      <c r="A150" s="103"/>
      <c r="B150" s="51"/>
      <c r="C150" s="120"/>
      <c r="D150" s="572"/>
      <c r="E150" s="977"/>
      <c r="F150" s="978"/>
      <c r="G150" s="979"/>
      <c r="H150" s="579"/>
      <c r="I150" s="580"/>
      <c r="J150" s="581"/>
      <c r="K150" s="581"/>
      <c r="L150" s="581"/>
      <c r="M150" s="581"/>
      <c r="N150" s="581"/>
      <c r="O150" s="581"/>
      <c r="P150" s="581"/>
      <c r="Q150" s="581"/>
      <c r="R150" s="581"/>
      <c r="S150" s="581"/>
      <c r="T150" s="581"/>
      <c r="U150" s="582"/>
      <c r="V150" s="135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665">
        <f t="shared" si="109"/>
        <v>0</v>
      </c>
      <c r="AU150" s="51">
        <f t="shared" si="123"/>
        <v>0</v>
      </c>
      <c r="AV150" s="51">
        <f t="shared" si="111"/>
        <v>0</v>
      </c>
      <c r="AW150" s="51">
        <f t="shared" si="112"/>
        <v>0</v>
      </c>
      <c r="AX150" s="51">
        <f t="shared" si="113"/>
        <v>0</v>
      </c>
      <c r="AY150" s="51">
        <f t="shared" si="114"/>
        <v>0</v>
      </c>
      <c r="AZ150" s="51">
        <f t="shared" si="115"/>
        <v>0</v>
      </c>
      <c r="BA150" s="51">
        <f t="shared" si="116"/>
        <v>0</v>
      </c>
      <c r="BB150" s="51">
        <f t="shared" si="117"/>
        <v>0</v>
      </c>
      <c r="BC150" s="51">
        <f t="shared" si="118"/>
        <v>0</v>
      </c>
      <c r="BD150" s="51">
        <f t="shared" si="119"/>
        <v>0</v>
      </c>
      <c r="BE150" s="51">
        <f t="shared" si="120"/>
        <v>0</v>
      </c>
      <c r="BF150" s="51">
        <f t="shared" si="121"/>
        <v>0</v>
      </c>
      <c r="BG150" s="51">
        <f t="shared" si="122"/>
        <v>0</v>
      </c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286"/>
    </row>
    <row r="151" spans="1:79" ht="14.25" x14ac:dyDescent="0.25">
      <c r="A151" s="103"/>
      <c r="B151" s="51"/>
      <c r="C151" s="120"/>
      <c r="D151" s="572"/>
      <c r="E151" s="1042"/>
      <c r="F151" s="1043"/>
      <c r="G151" s="1044"/>
      <c r="H151" s="583"/>
      <c r="I151" s="584"/>
      <c r="J151" s="585"/>
      <c r="K151" s="585"/>
      <c r="L151" s="585"/>
      <c r="M151" s="585"/>
      <c r="N151" s="585"/>
      <c r="O151" s="585"/>
      <c r="P151" s="585"/>
      <c r="Q151" s="585"/>
      <c r="R151" s="585"/>
      <c r="S151" s="585"/>
      <c r="T151" s="585"/>
      <c r="U151" s="586"/>
      <c r="V151" s="135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677">
        <f t="shared" si="109"/>
        <v>0</v>
      </c>
      <c r="AU151" s="678">
        <f t="shared" si="123"/>
        <v>0</v>
      </c>
      <c r="AV151" s="51">
        <f t="shared" si="111"/>
        <v>0</v>
      </c>
      <c r="AW151" s="51">
        <f t="shared" si="112"/>
        <v>0</v>
      </c>
      <c r="AX151" s="51">
        <f t="shared" si="113"/>
        <v>0</v>
      </c>
      <c r="AY151" s="51">
        <f t="shared" si="114"/>
        <v>0</v>
      </c>
      <c r="AZ151" s="51">
        <f t="shared" si="115"/>
        <v>0</v>
      </c>
      <c r="BA151" s="51">
        <f t="shared" si="116"/>
        <v>0</v>
      </c>
      <c r="BB151" s="51">
        <f t="shared" si="117"/>
        <v>0</v>
      </c>
      <c r="BC151" s="51">
        <f t="shared" si="118"/>
        <v>0</v>
      </c>
      <c r="BD151" s="51">
        <f t="shared" si="119"/>
        <v>0</v>
      </c>
      <c r="BE151" s="51">
        <f t="shared" si="120"/>
        <v>0</v>
      </c>
      <c r="BF151" s="51">
        <f t="shared" si="121"/>
        <v>0</v>
      </c>
      <c r="BG151" s="51">
        <f t="shared" si="122"/>
        <v>0</v>
      </c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286"/>
    </row>
    <row r="152" spans="1:79" ht="5.0999999999999996" customHeight="1" x14ac:dyDescent="0.25">
      <c r="A152" s="103"/>
      <c r="B152" s="51"/>
      <c r="C152" s="120"/>
      <c r="D152" s="594"/>
      <c r="E152" s="613"/>
      <c r="F152" s="614"/>
      <c r="G152" s="614"/>
      <c r="H152" s="614"/>
      <c r="I152" s="615"/>
      <c r="J152" s="616"/>
      <c r="K152" s="616"/>
      <c r="L152" s="616"/>
      <c r="M152" s="616"/>
      <c r="N152" s="616"/>
      <c r="O152" s="616"/>
      <c r="P152" s="616"/>
      <c r="Q152" s="616"/>
      <c r="R152" s="616"/>
      <c r="S152" s="616"/>
      <c r="T152" s="616"/>
      <c r="U152" s="616"/>
      <c r="V152" s="215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286"/>
    </row>
    <row r="153" spans="1:79" ht="5.0999999999999996" customHeight="1" x14ac:dyDescent="0.25">
      <c r="A153" s="103"/>
      <c r="B153" s="51"/>
      <c r="C153" s="661"/>
      <c r="D153" s="625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212"/>
      <c r="W153" s="66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286"/>
    </row>
    <row r="154" spans="1:79" ht="15" customHeight="1" x14ac:dyDescent="0.3">
      <c r="A154" s="103"/>
      <c r="B154" s="51"/>
      <c r="D154" s="213">
        <v>4</v>
      </c>
      <c r="E154" s="1039" t="s">
        <v>136</v>
      </c>
      <c r="F154" s="1040"/>
      <c r="G154" s="1040"/>
      <c r="H154" s="1040"/>
      <c r="I154" s="1040"/>
      <c r="J154" s="1040"/>
      <c r="K154" s="1040"/>
      <c r="L154" s="1040"/>
      <c r="M154" s="1041"/>
      <c r="N154" s="618"/>
      <c r="O154" s="619"/>
      <c r="P154" s="619"/>
      <c r="Q154" s="619"/>
      <c r="R154" s="619"/>
      <c r="S154" s="619"/>
      <c r="T154" s="619"/>
      <c r="U154" s="619"/>
      <c r="V154" s="135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672">
        <f>+D154</f>
        <v>4</v>
      </c>
      <c r="AT154" s="679" t="str">
        <f>+E154</f>
        <v xml:space="preserve">  Primas, Bonus e Incentivos</v>
      </c>
      <c r="AU154" s="673"/>
      <c r="AV154" s="673"/>
      <c r="AW154" s="673"/>
      <c r="AX154" s="673"/>
      <c r="AY154" s="673"/>
      <c r="AZ154" s="673"/>
      <c r="BA154" s="673"/>
      <c r="BB154" s="673"/>
      <c r="BC154" s="673"/>
      <c r="BD154" s="673"/>
      <c r="BE154" s="673"/>
      <c r="BF154" s="673"/>
      <c r="BG154" s="673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286"/>
    </row>
    <row r="155" spans="1:79" ht="12" customHeight="1" x14ac:dyDescent="0.25">
      <c r="A155" s="103"/>
      <c r="B155" s="51"/>
      <c r="C155" s="120"/>
      <c r="D155" s="572"/>
      <c r="E155" s="570"/>
      <c r="F155" s="571"/>
      <c r="G155" s="571"/>
      <c r="H155" s="571"/>
      <c r="I155" s="571"/>
      <c r="J155" s="986" t="s">
        <v>386</v>
      </c>
      <c r="K155" s="987"/>
      <c r="L155" s="987"/>
      <c r="M155" s="987"/>
      <c r="N155" s="987"/>
      <c r="O155" s="987"/>
      <c r="P155" s="987"/>
      <c r="Q155" s="987"/>
      <c r="R155" s="987"/>
      <c r="S155" s="987"/>
      <c r="T155" s="987"/>
      <c r="U155" s="988"/>
      <c r="V155" s="135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286"/>
    </row>
    <row r="156" spans="1:79" ht="13.5" x14ac:dyDescent="0.25">
      <c r="A156" s="103"/>
      <c r="B156" s="51"/>
      <c r="C156" s="120"/>
      <c r="D156" s="218" t="s">
        <v>68</v>
      </c>
      <c r="E156" s="997" t="s">
        <v>292</v>
      </c>
      <c r="F156" s="998"/>
      <c r="G156" s="998"/>
      <c r="H156" s="998"/>
      <c r="I156" s="999"/>
      <c r="J156" s="651" t="str">
        <f t="shared" ref="J156:U156" si="124">J58</f>
        <v>Enero</v>
      </c>
      <c r="K156" s="652" t="str">
        <f t="shared" si="124"/>
        <v>Febrero</v>
      </c>
      <c r="L156" s="653" t="str">
        <f t="shared" si="124"/>
        <v>Marzo</v>
      </c>
      <c r="M156" s="653" t="str">
        <f t="shared" si="124"/>
        <v>Abril</v>
      </c>
      <c r="N156" s="653" t="str">
        <f t="shared" si="124"/>
        <v>Mayo</v>
      </c>
      <c r="O156" s="653" t="str">
        <f t="shared" si="124"/>
        <v>Junio</v>
      </c>
      <c r="P156" s="653" t="str">
        <f t="shared" si="124"/>
        <v>Julio</v>
      </c>
      <c r="Q156" s="653" t="str">
        <f t="shared" si="124"/>
        <v>Agosto</v>
      </c>
      <c r="R156" s="653" t="str">
        <f t="shared" si="124"/>
        <v>Septiembre</v>
      </c>
      <c r="S156" s="653" t="str">
        <f t="shared" si="124"/>
        <v>Octubre</v>
      </c>
      <c r="T156" s="653" t="str">
        <f t="shared" si="124"/>
        <v>Noviembre</v>
      </c>
      <c r="U156" s="653" t="str">
        <f t="shared" si="124"/>
        <v>Diciembre</v>
      </c>
      <c r="V156" s="135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680" t="str">
        <f>+E156</f>
        <v>Pers. Producción o prestación de servicio</v>
      </c>
      <c r="AU156" s="51">
        <f>SUM(AV156:BG156)</f>
        <v>0</v>
      </c>
      <c r="AV156" s="51">
        <f>+AV158+AV165</f>
        <v>0</v>
      </c>
      <c r="AW156" s="51">
        <f t="shared" ref="AW156:BG156" si="125">+AW158+AW165</f>
        <v>0</v>
      </c>
      <c r="AX156" s="51">
        <f t="shared" si="125"/>
        <v>0</v>
      </c>
      <c r="AY156" s="51">
        <f t="shared" si="125"/>
        <v>0</v>
      </c>
      <c r="AZ156" s="51">
        <f t="shared" si="125"/>
        <v>0</v>
      </c>
      <c r="BA156" s="51">
        <f t="shared" si="125"/>
        <v>0</v>
      </c>
      <c r="BB156" s="51">
        <f t="shared" si="125"/>
        <v>0</v>
      </c>
      <c r="BC156" s="51">
        <f t="shared" si="125"/>
        <v>0</v>
      </c>
      <c r="BD156" s="51">
        <f t="shared" si="125"/>
        <v>0</v>
      </c>
      <c r="BE156" s="51">
        <f t="shared" si="125"/>
        <v>0</v>
      </c>
      <c r="BF156" s="51">
        <f t="shared" si="125"/>
        <v>0</v>
      </c>
      <c r="BG156" s="51">
        <f t="shared" si="125"/>
        <v>0</v>
      </c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286"/>
    </row>
    <row r="157" spans="1:79" ht="14.25" hidden="1" x14ac:dyDescent="0.25">
      <c r="A157" s="103"/>
      <c r="B157" s="51"/>
      <c r="C157" s="120"/>
      <c r="D157" s="626"/>
      <c r="E157" s="627"/>
      <c r="F157" s="628"/>
      <c r="G157" s="628"/>
      <c r="H157" s="628"/>
      <c r="I157" s="628"/>
      <c r="J157" s="629"/>
      <c r="K157" s="629"/>
      <c r="L157" s="629"/>
      <c r="M157" s="629"/>
      <c r="N157" s="629"/>
      <c r="O157" s="629"/>
      <c r="P157" s="629"/>
      <c r="Q157" s="629"/>
      <c r="R157" s="629"/>
      <c r="S157" s="629"/>
      <c r="T157" s="629"/>
      <c r="U157" s="630"/>
      <c r="V157" s="135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 t="str">
        <f t="shared" ref="AV157:BG157" si="126">+J156</f>
        <v>Enero</v>
      </c>
      <c r="AW157" s="51" t="str">
        <f t="shared" si="126"/>
        <v>Febrero</v>
      </c>
      <c r="AX157" s="51" t="str">
        <f t="shared" si="126"/>
        <v>Marzo</v>
      </c>
      <c r="AY157" s="51" t="str">
        <f t="shared" si="126"/>
        <v>Abril</v>
      </c>
      <c r="AZ157" s="51" t="str">
        <f t="shared" si="126"/>
        <v>Mayo</v>
      </c>
      <c r="BA157" s="51" t="str">
        <f t="shared" si="126"/>
        <v>Junio</v>
      </c>
      <c r="BB157" s="51" t="str">
        <f t="shared" si="126"/>
        <v>Julio</v>
      </c>
      <c r="BC157" s="51" t="str">
        <f t="shared" si="126"/>
        <v>Agosto</v>
      </c>
      <c r="BD157" s="51" t="str">
        <f t="shared" si="126"/>
        <v>Septiembre</v>
      </c>
      <c r="BE157" s="51" t="str">
        <f t="shared" si="126"/>
        <v>Octubre</v>
      </c>
      <c r="BF157" s="51" t="str">
        <f t="shared" si="126"/>
        <v>Noviembre</v>
      </c>
      <c r="BG157" s="51" t="str">
        <f t="shared" si="126"/>
        <v>Diciembre</v>
      </c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286"/>
    </row>
    <row r="158" spans="1:79" ht="14.25" x14ac:dyDescent="0.25">
      <c r="A158" s="103"/>
      <c r="B158" s="51"/>
      <c r="C158" s="120"/>
      <c r="D158" s="572"/>
      <c r="E158" s="1009" t="s">
        <v>127</v>
      </c>
      <c r="F158" s="1010"/>
      <c r="G158" s="1011"/>
      <c r="H158" s="1003"/>
      <c r="I158" s="631" t="s">
        <v>126</v>
      </c>
      <c r="J158" s="632">
        <f>SUM(J159:J163)</f>
        <v>0</v>
      </c>
      <c r="K158" s="633">
        <f t="shared" ref="K158:U158" si="127">SUM(K159:K163)</f>
        <v>0</v>
      </c>
      <c r="L158" s="633">
        <f t="shared" si="127"/>
        <v>0</v>
      </c>
      <c r="M158" s="633">
        <f t="shared" si="127"/>
        <v>0</v>
      </c>
      <c r="N158" s="633">
        <f t="shared" si="127"/>
        <v>0</v>
      </c>
      <c r="O158" s="633">
        <f t="shared" si="127"/>
        <v>0</v>
      </c>
      <c r="P158" s="633">
        <f t="shared" si="127"/>
        <v>0</v>
      </c>
      <c r="Q158" s="633">
        <f t="shared" si="127"/>
        <v>0</v>
      </c>
      <c r="R158" s="633">
        <f t="shared" si="127"/>
        <v>0</v>
      </c>
      <c r="S158" s="633">
        <f t="shared" si="127"/>
        <v>0</v>
      </c>
      <c r="T158" s="633">
        <f t="shared" si="127"/>
        <v>0</v>
      </c>
      <c r="U158" s="634">
        <f t="shared" si="127"/>
        <v>0</v>
      </c>
      <c r="V158" s="135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665" t="str">
        <f t="shared" ref="AT158:AT163" si="128">+E158</f>
        <v>Dirección</v>
      </c>
      <c r="AU158" s="51">
        <f t="shared" ref="AU158:AU163" si="129">SUM(AV158:BG158)</f>
        <v>0</v>
      </c>
      <c r="AV158" s="51">
        <f>SUM(AV159:AV163)</f>
        <v>0</v>
      </c>
      <c r="AW158" s="51">
        <f t="shared" ref="AW158:BG158" si="130">SUM(AW159:AW163)</f>
        <v>0</v>
      </c>
      <c r="AX158" s="51">
        <f t="shared" si="130"/>
        <v>0</v>
      </c>
      <c r="AY158" s="51">
        <f t="shared" si="130"/>
        <v>0</v>
      </c>
      <c r="AZ158" s="51">
        <f t="shared" si="130"/>
        <v>0</v>
      </c>
      <c r="BA158" s="51">
        <f t="shared" si="130"/>
        <v>0</v>
      </c>
      <c r="BB158" s="51">
        <f t="shared" si="130"/>
        <v>0</v>
      </c>
      <c r="BC158" s="51">
        <f t="shared" si="130"/>
        <v>0</v>
      </c>
      <c r="BD158" s="51">
        <f t="shared" si="130"/>
        <v>0</v>
      </c>
      <c r="BE158" s="51">
        <f t="shared" si="130"/>
        <v>0</v>
      </c>
      <c r="BF158" s="51">
        <f t="shared" si="130"/>
        <v>0</v>
      </c>
      <c r="BG158" s="51">
        <f t="shared" si="130"/>
        <v>0</v>
      </c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286"/>
    </row>
    <row r="159" spans="1:79" ht="14.25" x14ac:dyDescent="0.25">
      <c r="A159" s="103"/>
      <c r="B159" s="51"/>
      <c r="C159" s="120"/>
      <c r="D159" s="572"/>
      <c r="E159" s="992"/>
      <c r="F159" s="993"/>
      <c r="G159" s="993"/>
      <c r="H159" s="1004"/>
      <c r="I159" s="580"/>
      <c r="J159" s="635"/>
      <c r="K159" s="635"/>
      <c r="L159" s="635"/>
      <c r="M159" s="635"/>
      <c r="N159" s="635"/>
      <c r="O159" s="635"/>
      <c r="P159" s="635"/>
      <c r="Q159" s="635"/>
      <c r="R159" s="635"/>
      <c r="S159" s="635"/>
      <c r="T159" s="635"/>
      <c r="U159" s="636"/>
      <c r="V159" s="135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665">
        <f t="shared" si="128"/>
        <v>0</v>
      </c>
      <c r="AU159" s="51">
        <f t="shared" si="129"/>
        <v>0</v>
      </c>
      <c r="AV159" s="51">
        <f>+J159+(J159*$I159)</f>
        <v>0</v>
      </c>
      <c r="AW159" s="51">
        <f t="shared" ref="AW159:BG159" si="131">+K159+(K159*$I159)</f>
        <v>0</v>
      </c>
      <c r="AX159" s="51">
        <f t="shared" si="131"/>
        <v>0</v>
      </c>
      <c r="AY159" s="51">
        <f t="shared" si="131"/>
        <v>0</v>
      </c>
      <c r="AZ159" s="51">
        <f t="shared" si="131"/>
        <v>0</v>
      </c>
      <c r="BA159" s="51">
        <f t="shared" si="131"/>
        <v>0</v>
      </c>
      <c r="BB159" s="51">
        <f t="shared" si="131"/>
        <v>0</v>
      </c>
      <c r="BC159" s="51">
        <f t="shared" si="131"/>
        <v>0</v>
      </c>
      <c r="BD159" s="51">
        <f t="shared" si="131"/>
        <v>0</v>
      </c>
      <c r="BE159" s="51">
        <f t="shared" si="131"/>
        <v>0</v>
      </c>
      <c r="BF159" s="51">
        <f t="shared" si="131"/>
        <v>0</v>
      </c>
      <c r="BG159" s="51">
        <f t="shared" si="131"/>
        <v>0</v>
      </c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286"/>
    </row>
    <row r="160" spans="1:79" ht="14.25" x14ac:dyDescent="0.25">
      <c r="A160" s="103"/>
      <c r="B160" s="971" t="s">
        <v>310</v>
      </c>
      <c r="C160" s="972"/>
      <c r="D160" s="572"/>
      <c r="E160" s="984"/>
      <c r="F160" s="985"/>
      <c r="G160" s="985"/>
      <c r="H160" s="1004"/>
      <c r="I160" s="580"/>
      <c r="J160" s="637"/>
      <c r="K160" s="637"/>
      <c r="L160" s="637"/>
      <c r="M160" s="637"/>
      <c r="N160" s="637"/>
      <c r="O160" s="637"/>
      <c r="P160" s="637"/>
      <c r="Q160" s="637"/>
      <c r="R160" s="637"/>
      <c r="S160" s="637"/>
      <c r="T160" s="637"/>
      <c r="U160" s="638"/>
      <c r="V160" s="135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665">
        <f t="shared" si="128"/>
        <v>0</v>
      </c>
      <c r="AU160" s="51">
        <f t="shared" si="129"/>
        <v>0</v>
      </c>
      <c r="AV160" s="51">
        <f>+J160+(J160*$I160)</f>
        <v>0</v>
      </c>
      <c r="AW160" s="51">
        <f t="shared" ref="AW160:BE163" si="132">+K160+(K160*$I160)</f>
        <v>0</v>
      </c>
      <c r="AX160" s="51">
        <f t="shared" si="132"/>
        <v>0</v>
      </c>
      <c r="AY160" s="51">
        <f t="shared" si="132"/>
        <v>0</v>
      </c>
      <c r="AZ160" s="51">
        <f t="shared" si="132"/>
        <v>0</v>
      </c>
      <c r="BA160" s="51">
        <f t="shared" si="132"/>
        <v>0</v>
      </c>
      <c r="BB160" s="51">
        <f t="shared" si="132"/>
        <v>0</v>
      </c>
      <c r="BC160" s="51">
        <f t="shared" si="132"/>
        <v>0</v>
      </c>
      <c r="BD160" s="51">
        <f t="shared" si="132"/>
        <v>0</v>
      </c>
      <c r="BE160" s="51">
        <f t="shared" si="132"/>
        <v>0</v>
      </c>
      <c r="BF160" s="51">
        <f t="shared" ref="BF160:BG163" si="133">+T160+(T160*$I160)</f>
        <v>0</v>
      </c>
      <c r="BG160" s="51">
        <f t="shared" si="133"/>
        <v>0</v>
      </c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286"/>
    </row>
    <row r="161" spans="1:79" ht="14.25" hidden="1" x14ac:dyDescent="0.25">
      <c r="A161" s="103"/>
      <c r="B161" s="51"/>
      <c r="C161" s="286"/>
      <c r="D161" s="601"/>
      <c r="E161" s="984"/>
      <c r="F161" s="985"/>
      <c r="G161" s="985"/>
      <c r="H161" s="1004"/>
      <c r="I161" s="580"/>
      <c r="J161" s="637"/>
      <c r="K161" s="637"/>
      <c r="L161" s="637"/>
      <c r="M161" s="637"/>
      <c r="N161" s="637"/>
      <c r="O161" s="637"/>
      <c r="P161" s="637"/>
      <c r="Q161" s="637"/>
      <c r="R161" s="637"/>
      <c r="S161" s="637"/>
      <c r="T161" s="637"/>
      <c r="U161" s="638"/>
      <c r="V161" s="135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665">
        <f t="shared" si="128"/>
        <v>0</v>
      </c>
      <c r="AU161" s="51">
        <f t="shared" si="129"/>
        <v>0</v>
      </c>
      <c r="AV161" s="51">
        <f>+J161+(J161*$I161)</f>
        <v>0</v>
      </c>
      <c r="AW161" s="51">
        <f t="shared" si="132"/>
        <v>0</v>
      </c>
      <c r="AX161" s="51">
        <f t="shared" si="132"/>
        <v>0</v>
      </c>
      <c r="AY161" s="51">
        <f t="shared" si="132"/>
        <v>0</v>
      </c>
      <c r="AZ161" s="51">
        <f t="shared" si="132"/>
        <v>0</v>
      </c>
      <c r="BA161" s="51">
        <f t="shared" si="132"/>
        <v>0</v>
      </c>
      <c r="BB161" s="51">
        <f t="shared" si="132"/>
        <v>0</v>
      </c>
      <c r="BC161" s="51">
        <f t="shared" si="132"/>
        <v>0</v>
      </c>
      <c r="BD161" s="51">
        <f t="shared" si="132"/>
        <v>0</v>
      </c>
      <c r="BE161" s="51">
        <f t="shared" si="132"/>
        <v>0</v>
      </c>
      <c r="BF161" s="51">
        <f t="shared" si="133"/>
        <v>0</v>
      </c>
      <c r="BG161" s="51">
        <f t="shared" si="133"/>
        <v>0</v>
      </c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286"/>
    </row>
    <row r="162" spans="1:79" ht="14.25" hidden="1" x14ac:dyDescent="0.25">
      <c r="A162" s="103"/>
      <c r="B162" s="51"/>
      <c r="C162" s="120"/>
      <c r="D162" s="572"/>
      <c r="E162" s="984"/>
      <c r="F162" s="985"/>
      <c r="G162" s="985"/>
      <c r="H162" s="1004"/>
      <c r="I162" s="580"/>
      <c r="J162" s="637"/>
      <c r="K162" s="637"/>
      <c r="L162" s="637"/>
      <c r="M162" s="637"/>
      <c r="N162" s="637"/>
      <c r="O162" s="637"/>
      <c r="P162" s="637"/>
      <c r="Q162" s="637"/>
      <c r="R162" s="637"/>
      <c r="S162" s="637"/>
      <c r="T162" s="637"/>
      <c r="U162" s="638"/>
      <c r="V162" s="135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665">
        <f t="shared" si="128"/>
        <v>0</v>
      </c>
      <c r="AU162" s="51">
        <f t="shared" si="129"/>
        <v>0</v>
      </c>
      <c r="AV162" s="51">
        <f>+J162+(J162*$I162)</f>
        <v>0</v>
      </c>
      <c r="AW162" s="51">
        <f t="shared" si="132"/>
        <v>0</v>
      </c>
      <c r="AX162" s="51">
        <f t="shared" si="132"/>
        <v>0</v>
      </c>
      <c r="AY162" s="51">
        <f t="shared" si="132"/>
        <v>0</v>
      </c>
      <c r="AZ162" s="51">
        <f t="shared" si="132"/>
        <v>0</v>
      </c>
      <c r="BA162" s="51">
        <f t="shared" si="132"/>
        <v>0</v>
      </c>
      <c r="BB162" s="51">
        <f t="shared" si="132"/>
        <v>0</v>
      </c>
      <c r="BC162" s="51">
        <f t="shared" si="132"/>
        <v>0</v>
      </c>
      <c r="BD162" s="51">
        <f t="shared" si="132"/>
        <v>0</v>
      </c>
      <c r="BE162" s="51">
        <f t="shared" si="132"/>
        <v>0</v>
      </c>
      <c r="BF162" s="51">
        <f t="shared" si="133"/>
        <v>0</v>
      </c>
      <c r="BG162" s="51">
        <f t="shared" si="133"/>
        <v>0</v>
      </c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286"/>
    </row>
    <row r="163" spans="1:79" ht="14.25" x14ac:dyDescent="0.25">
      <c r="A163" s="103"/>
      <c r="B163" s="51"/>
      <c r="C163" s="120"/>
      <c r="D163" s="572"/>
      <c r="E163" s="982"/>
      <c r="F163" s="983"/>
      <c r="G163" s="983"/>
      <c r="H163" s="1005"/>
      <c r="I163" s="584"/>
      <c r="J163" s="639"/>
      <c r="K163" s="639"/>
      <c r="L163" s="639"/>
      <c r="M163" s="639"/>
      <c r="N163" s="639"/>
      <c r="O163" s="639"/>
      <c r="P163" s="639"/>
      <c r="Q163" s="639"/>
      <c r="R163" s="639"/>
      <c r="S163" s="639"/>
      <c r="T163" s="639"/>
      <c r="U163" s="640"/>
      <c r="V163" s="135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665">
        <f t="shared" si="128"/>
        <v>0</v>
      </c>
      <c r="AU163" s="51">
        <f t="shared" si="129"/>
        <v>0</v>
      </c>
      <c r="AV163" s="51">
        <f>+J163+(J163*$I163)</f>
        <v>0</v>
      </c>
      <c r="AW163" s="51">
        <f t="shared" si="132"/>
        <v>0</v>
      </c>
      <c r="AX163" s="51">
        <f t="shared" si="132"/>
        <v>0</v>
      </c>
      <c r="AY163" s="51">
        <f t="shared" si="132"/>
        <v>0</v>
      </c>
      <c r="AZ163" s="51">
        <f t="shared" si="132"/>
        <v>0</v>
      </c>
      <c r="BA163" s="51">
        <f t="shared" si="132"/>
        <v>0</v>
      </c>
      <c r="BB163" s="51">
        <f t="shared" si="132"/>
        <v>0</v>
      </c>
      <c r="BC163" s="51">
        <f t="shared" si="132"/>
        <v>0</v>
      </c>
      <c r="BD163" s="51">
        <f t="shared" si="132"/>
        <v>0</v>
      </c>
      <c r="BE163" s="51">
        <f t="shared" si="132"/>
        <v>0</v>
      </c>
      <c r="BF163" s="51">
        <f t="shared" si="133"/>
        <v>0</v>
      </c>
      <c r="BG163" s="51">
        <f t="shared" si="133"/>
        <v>0</v>
      </c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286"/>
    </row>
    <row r="164" spans="1:79" ht="5.0999999999999996" customHeight="1" x14ac:dyDescent="0.25">
      <c r="A164" s="103"/>
      <c r="B164" s="51"/>
      <c r="C164" s="120"/>
      <c r="D164" s="572"/>
      <c r="E164" s="641"/>
      <c r="F164" s="641"/>
      <c r="G164" s="641"/>
      <c r="H164" s="307"/>
      <c r="I164" s="307"/>
      <c r="J164" s="642"/>
      <c r="K164" s="642"/>
      <c r="L164" s="642"/>
      <c r="M164" s="642"/>
      <c r="N164" s="642"/>
      <c r="O164" s="642"/>
      <c r="P164" s="642"/>
      <c r="Q164" s="642"/>
      <c r="R164" s="642"/>
      <c r="S164" s="642"/>
      <c r="T164" s="642"/>
      <c r="U164" s="642"/>
      <c r="V164" s="135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286"/>
    </row>
    <row r="165" spans="1:79" ht="14.25" x14ac:dyDescent="0.25">
      <c r="A165" s="103"/>
      <c r="B165" s="51"/>
      <c r="C165" s="120"/>
      <c r="D165" s="572"/>
      <c r="E165" s="989" t="s">
        <v>344</v>
      </c>
      <c r="F165" s="990"/>
      <c r="G165" s="991"/>
      <c r="H165" s="1006"/>
      <c r="I165" s="631" t="s">
        <v>126</v>
      </c>
      <c r="J165" s="632">
        <f>SUM(J166:J181)</f>
        <v>0</v>
      </c>
      <c r="K165" s="633">
        <f t="shared" ref="K165:U165" si="134">SUM(K166:K181)</f>
        <v>0</v>
      </c>
      <c r="L165" s="633">
        <f t="shared" si="134"/>
        <v>0</v>
      </c>
      <c r="M165" s="633">
        <f t="shared" si="134"/>
        <v>0</v>
      </c>
      <c r="N165" s="633">
        <f t="shared" si="134"/>
        <v>0</v>
      </c>
      <c r="O165" s="633">
        <f t="shared" si="134"/>
        <v>0</v>
      </c>
      <c r="P165" s="633">
        <f t="shared" si="134"/>
        <v>0</v>
      </c>
      <c r="Q165" s="633">
        <f t="shared" si="134"/>
        <v>0</v>
      </c>
      <c r="R165" s="633">
        <f t="shared" si="134"/>
        <v>0</v>
      </c>
      <c r="S165" s="633">
        <f t="shared" si="134"/>
        <v>0</v>
      </c>
      <c r="T165" s="633">
        <f t="shared" si="134"/>
        <v>0</v>
      </c>
      <c r="U165" s="634">
        <f t="shared" si="134"/>
        <v>0</v>
      </c>
      <c r="V165" s="135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665" t="str">
        <f>+E165</f>
        <v>Otro personal fijo</v>
      </c>
      <c r="AU165" s="51">
        <f>SUM(AV165:BG165)</f>
        <v>0</v>
      </c>
      <c r="AV165" s="51">
        <f>SUM(AV166:AV181)</f>
        <v>0</v>
      </c>
      <c r="AW165" s="51">
        <f t="shared" ref="AW165:BG165" si="135">SUM(AW166:AW181)</f>
        <v>0</v>
      </c>
      <c r="AX165" s="51">
        <f t="shared" si="135"/>
        <v>0</v>
      </c>
      <c r="AY165" s="51">
        <f t="shared" si="135"/>
        <v>0</v>
      </c>
      <c r="AZ165" s="51">
        <f t="shared" si="135"/>
        <v>0</v>
      </c>
      <c r="BA165" s="51">
        <f t="shared" si="135"/>
        <v>0</v>
      </c>
      <c r="BB165" s="51">
        <f t="shared" si="135"/>
        <v>0</v>
      </c>
      <c r="BC165" s="51">
        <f t="shared" si="135"/>
        <v>0</v>
      </c>
      <c r="BD165" s="51">
        <f t="shared" si="135"/>
        <v>0</v>
      </c>
      <c r="BE165" s="51">
        <f t="shared" si="135"/>
        <v>0</v>
      </c>
      <c r="BF165" s="51">
        <f t="shared" si="135"/>
        <v>0</v>
      </c>
      <c r="BG165" s="51">
        <f t="shared" si="135"/>
        <v>0</v>
      </c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286"/>
    </row>
    <row r="166" spans="1:79" ht="14.25" x14ac:dyDescent="0.25">
      <c r="A166" s="103"/>
      <c r="B166" s="51"/>
      <c r="C166" s="120"/>
      <c r="D166" s="572"/>
      <c r="E166" s="992"/>
      <c r="F166" s="993"/>
      <c r="G166" s="993"/>
      <c r="H166" s="1007"/>
      <c r="I166" s="580"/>
      <c r="J166" s="635"/>
      <c r="K166" s="635"/>
      <c r="L166" s="635"/>
      <c r="M166" s="635"/>
      <c r="N166" s="635"/>
      <c r="O166" s="635"/>
      <c r="P166" s="635"/>
      <c r="Q166" s="635"/>
      <c r="R166" s="635"/>
      <c r="S166" s="635"/>
      <c r="T166" s="635"/>
      <c r="U166" s="636"/>
      <c r="V166" s="135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665">
        <f t="shared" ref="AT166:AT181" si="136">+E166</f>
        <v>0</v>
      </c>
      <c r="AU166" s="51">
        <f t="shared" ref="AU166:AU181" si="137">SUM(AV166:BG166)</f>
        <v>0</v>
      </c>
      <c r="AV166" s="51">
        <f t="shared" ref="AV166:AV181" si="138">+J166+(J166*$I166)</f>
        <v>0</v>
      </c>
      <c r="AW166" s="51">
        <f t="shared" ref="AW166:AW181" si="139">+K166+(K166*$I166)</f>
        <v>0</v>
      </c>
      <c r="AX166" s="51">
        <f t="shared" ref="AX166:AX181" si="140">+L166+(L166*$I166)</f>
        <v>0</v>
      </c>
      <c r="AY166" s="51">
        <f t="shared" ref="AY166:AY181" si="141">+M166+(M166*$I166)</f>
        <v>0</v>
      </c>
      <c r="AZ166" s="51">
        <f t="shared" ref="AZ166:AZ181" si="142">+N166+(N166*$I166)</f>
        <v>0</v>
      </c>
      <c r="BA166" s="51">
        <f t="shared" ref="BA166:BA181" si="143">+O166+(O166*$I166)</f>
        <v>0</v>
      </c>
      <c r="BB166" s="51">
        <f t="shared" ref="BB166:BB181" si="144">+P166+(P166*$I166)</f>
        <v>0</v>
      </c>
      <c r="BC166" s="51">
        <f t="shared" ref="BC166:BC181" si="145">+Q166+(Q166*$I166)</f>
        <v>0</v>
      </c>
      <c r="BD166" s="51">
        <f t="shared" ref="BD166:BD181" si="146">+R166+(R166*$I166)</f>
        <v>0</v>
      </c>
      <c r="BE166" s="51">
        <f t="shared" ref="BE166:BE181" si="147">+S166+(S166*$I166)</f>
        <v>0</v>
      </c>
      <c r="BF166" s="51">
        <f t="shared" ref="BF166:BF181" si="148">+T166+(T166*$I166)</f>
        <v>0</v>
      </c>
      <c r="BG166" s="51">
        <f t="shared" ref="BG166:BG181" si="149">+U166+(U166*$I166)</f>
        <v>0</v>
      </c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286"/>
    </row>
    <row r="167" spans="1:79" ht="14.25" x14ac:dyDescent="0.25">
      <c r="A167" s="103"/>
      <c r="B167" s="51"/>
      <c r="C167" s="120"/>
      <c r="D167" s="572"/>
      <c r="E167" s="984"/>
      <c r="F167" s="985"/>
      <c r="G167" s="985"/>
      <c r="H167" s="1007"/>
      <c r="I167" s="580"/>
      <c r="J167" s="637"/>
      <c r="K167" s="637"/>
      <c r="L167" s="637"/>
      <c r="M167" s="637"/>
      <c r="N167" s="637"/>
      <c r="O167" s="637"/>
      <c r="P167" s="637"/>
      <c r="Q167" s="637"/>
      <c r="R167" s="637"/>
      <c r="S167" s="637"/>
      <c r="T167" s="637"/>
      <c r="U167" s="638"/>
      <c r="V167" s="135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665">
        <f t="shared" si="136"/>
        <v>0</v>
      </c>
      <c r="AU167" s="51">
        <f t="shared" si="137"/>
        <v>0</v>
      </c>
      <c r="AV167" s="51">
        <f t="shared" si="138"/>
        <v>0</v>
      </c>
      <c r="AW167" s="51">
        <f t="shared" si="139"/>
        <v>0</v>
      </c>
      <c r="AX167" s="51">
        <f t="shared" si="140"/>
        <v>0</v>
      </c>
      <c r="AY167" s="51">
        <f t="shared" si="141"/>
        <v>0</v>
      </c>
      <c r="AZ167" s="51">
        <f t="shared" si="142"/>
        <v>0</v>
      </c>
      <c r="BA167" s="51">
        <f t="shared" si="143"/>
        <v>0</v>
      </c>
      <c r="BB167" s="51">
        <f t="shared" si="144"/>
        <v>0</v>
      </c>
      <c r="BC167" s="51">
        <f t="shared" si="145"/>
        <v>0</v>
      </c>
      <c r="BD167" s="51">
        <f t="shared" si="146"/>
        <v>0</v>
      </c>
      <c r="BE167" s="51">
        <f t="shared" si="147"/>
        <v>0</v>
      </c>
      <c r="BF167" s="51">
        <f t="shared" si="148"/>
        <v>0</v>
      </c>
      <c r="BG167" s="51">
        <f t="shared" si="149"/>
        <v>0</v>
      </c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286"/>
    </row>
    <row r="168" spans="1:79" ht="14.25" x14ac:dyDescent="0.25">
      <c r="A168" s="103"/>
      <c r="B168" s="971" t="s">
        <v>310</v>
      </c>
      <c r="C168" s="972"/>
      <c r="D168" s="572"/>
      <c r="E168" s="984"/>
      <c r="F168" s="985"/>
      <c r="G168" s="985"/>
      <c r="H168" s="1007"/>
      <c r="I168" s="580"/>
      <c r="J168" s="637"/>
      <c r="K168" s="637"/>
      <c r="L168" s="637"/>
      <c r="M168" s="637"/>
      <c r="N168" s="637"/>
      <c r="O168" s="637"/>
      <c r="P168" s="637"/>
      <c r="Q168" s="637"/>
      <c r="R168" s="637"/>
      <c r="S168" s="637"/>
      <c r="T168" s="637"/>
      <c r="U168" s="638"/>
      <c r="V168" s="135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665">
        <f t="shared" si="136"/>
        <v>0</v>
      </c>
      <c r="AU168" s="51">
        <f t="shared" si="137"/>
        <v>0</v>
      </c>
      <c r="AV168" s="51">
        <f t="shared" si="138"/>
        <v>0</v>
      </c>
      <c r="AW168" s="51">
        <f t="shared" si="139"/>
        <v>0</v>
      </c>
      <c r="AX168" s="51">
        <f t="shared" si="140"/>
        <v>0</v>
      </c>
      <c r="AY168" s="51">
        <f t="shared" si="141"/>
        <v>0</v>
      </c>
      <c r="AZ168" s="51">
        <f t="shared" si="142"/>
        <v>0</v>
      </c>
      <c r="BA168" s="51">
        <f t="shared" si="143"/>
        <v>0</v>
      </c>
      <c r="BB168" s="51">
        <f t="shared" si="144"/>
        <v>0</v>
      </c>
      <c r="BC168" s="51">
        <f t="shared" si="145"/>
        <v>0</v>
      </c>
      <c r="BD168" s="51">
        <f t="shared" si="146"/>
        <v>0</v>
      </c>
      <c r="BE168" s="51">
        <f t="shared" si="147"/>
        <v>0</v>
      </c>
      <c r="BF168" s="51">
        <f t="shared" si="148"/>
        <v>0</v>
      </c>
      <c r="BG168" s="51">
        <f t="shared" si="149"/>
        <v>0</v>
      </c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286"/>
    </row>
    <row r="169" spans="1:79" ht="14.25" hidden="1" x14ac:dyDescent="0.25">
      <c r="A169" s="103"/>
      <c r="B169" s="51"/>
      <c r="C169" s="120"/>
      <c r="D169" s="572"/>
      <c r="E169" s="984"/>
      <c r="F169" s="985"/>
      <c r="G169" s="985"/>
      <c r="H169" s="1007"/>
      <c r="I169" s="580"/>
      <c r="J169" s="637"/>
      <c r="K169" s="637"/>
      <c r="L169" s="637"/>
      <c r="M169" s="637"/>
      <c r="N169" s="637"/>
      <c r="O169" s="637"/>
      <c r="P169" s="637"/>
      <c r="Q169" s="637"/>
      <c r="R169" s="637"/>
      <c r="S169" s="637"/>
      <c r="T169" s="637"/>
      <c r="U169" s="638"/>
      <c r="V169" s="135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665">
        <f t="shared" si="136"/>
        <v>0</v>
      </c>
      <c r="AU169" s="51">
        <f t="shared" si="137"/>
        <v>0</v>
      </c>
      <c r="AV169" s="51">
        <f t="shared" si="138"/>
        <v>0</v>
      </c>
      <c r="AW169" s="51">
        <f t="shared" si="139"/>
        <v>0</v>
      </c>
      <c r="AX169" s="51">
        <f t="shared" si="140"/>
        <v>0</v>
      </c>
      <c r="AY169" s="51">
        <f t="shared" si="141"/>
        <v>0</v>
      </c>
      <c r="AZ169" s="51">
        <f t="shared" si="142"/>
        <v>0</v>
      </c>
      <c r="BA169" s="51">
        <f t="shared" si="143"/>
        <v>0</v>
      </c>
      <c r="BB169" s="51">
        <f t="shared" si="144"/>
        <v>0</v>
      </c>
      <c r="BC169" s="51">
        <f t="shared" si="145"/>
        <v>0</v>
      </c>
      <c r="BD169" s="51">
        <f t="shared" si="146"/>
        <v>0</v>
      </c>
      <c r="BE169" s="51">
        <f t="shared" si="147"/>
        <v>0</v>
      </c>
      <c r="BF169" s="51">
        <f t="shared" si="148"/>
        <v>0</v>
      </c>
      <c r="BG169" s="51">
        <f t="shared" si="149"/>
        <v>0</v>
      </c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286"/>
    </row>
    <row r="170" spans="1:79" ht="14.25" hidden="1" x14ac:dyDescent="0.25">
      <c r="A170" s="103"/>
      <c r="B170" s="51"/>
      <c r="C170" s="120"/>
      <c r="D170" s="572"/>
      <c r="E170" s="984"/>
      <c r="F170" s="985"/>
      <c r="G170" s="985"/>
      <c r="H170" s="1007"/>
      <c r="I170" s="580"/>
      <c r="J170" s="637"/>
      <c r="K170" s="637"/>
      <c r="L170" s="637"/>
      <c r="M170" s="637"/>
      <c r="N170" s="637"/>
      <c r="O170" s="637"/>
      <c r="P170" s="637"/>
      <c r="Q170" s="637"/>
      <c r="R170" s="637"/>
      <c r="S170" s="637"/>
      <c r="T170" s="637"/>
      <c r="U170" s="638"/>
      <c r="V170" s="135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665">
        <f t="shared" si="136"/>
        <v>0</v>
      </c>
      <c r="AU170" s="51">
        <f t="shared" si="137"/>
        <v>0</v>
      </c>
      <c r="AV170" s="51">
        <f t="shared" si="138"/>
        <v>0</v>
      </c>
      <c r="AW170" s="51">
        <f t="shared" si="139"/>
        <v>0</v>
      </c>
      <c r="AX170" s="51">
        <f t="shared" si="140"/>
        <v>0</v>
      </c>
      <c r="AY170" s="51">
        <f t="shared" si="141"/>
        <v>0</v>
      </c>
      <c r="AZ170" s="51">
        <f t="shared" si="142"/>
        <v>0</v>
      </c>
      <c r="BA170" s="51">
        <f t="shared" si="143"/>
        <v>0</v>
      </c>
      <c r="BB170" s="51">
        <f t="shared" si="144"/>
        <v>0</v>
      </c>
      <c r="BC170" s="51">
        <f t="shared" si="145"/>
        <v>0</v>
      </c>
      <c r="BD170" s="51">
        <f t="shared" si="146"/>
        <v>0</v>
      </c>
      <c r="BE170" s="51">
        <f t="shared" si="147"/>
        <v>0</v>
      </c>
      <c r="BF170" s="51">
        <f t="shared" si="148"/>
        <v>0</v>
      </c>
      <c r="BG170" s="51">
        <f t="shared" si="149"/>
        <v>0</v>
      </c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286"/>
    </row>
    <row r="171" spans="1:79" ht="14.25" hidden="1" x14ac:dyDescent="0.25">
      <c r="A171" s="103"/>
      <c r="B171" s="51"/>
      <c r="C171" s="120"/>
      <c r="D171" s="572"/>
      <c r="E171" s="984"/>
      <c r="F171" s="985"/>
      <c r="G171" s="985"/>
      <c r="H171" s="1007"/>
      <c r="I171" s="580"/>
      <c r="J171" s="637"/>
      <c r="K171" s="637"/>
      <c r="L171" s="637"/>
      <c r="M171" s="637"/>
      <c r="N171" s="637"/>
      <c r="O171" s="637"/>
      <c r="P171" s="637"/>
      <c r="Q171" s="637"/>
      <c r="R171" s="637"/>
      <c r="S171" s="637"/>
      <c r="T171" s="637"/>
      <c r="U171" s="638"/>
      <c r="V171" s="135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665">
        <f t="shared" si="136"/>
        <v>0</v>
      </c>
      <c r="AU171" s="51">
        <f t="shared" si="137"/>
        <v>0</v>
      </c>
      <c r="AV171" s="51">
        <f t="shared" si="138"/>
        <v>0</v>
      </c>
      <c r="AW171" s="51">
        <f t="shared" si="139"/>
        <v>0</v>
      </c>
      <c r="AX171" s="51">
        <f t="shared" si="140"/>
        <v>0</v>
      </c>
      <c r="AY171" s="51">
        <f t="shared" si="141"/>
        <v>0</v>
      </c>
      <c r="AZ171" s="51">
        <f t="shared" si="142"/>
        <v>0</v>
      </c>
      <c r="BA171" s="51">
        <f t="shared" si="143"/>
        <v>0</v>
      </c>
      <c r="BB171" s="51">
        <f t="shared" si="144"/>
        <v>0</v>
      </c>
      <c r="BC171" s="51">
        <f t="shared" si="145"/>
        <v>0</v>
      </c>
      <c r="BD171" s="51">
        <f t="shared" si="146"/>
        <v>0</v>
      </c>
      <c r="BE171" s="51">
        <f t="shared" si="147"/>
        <v>0</v>
      </c>
      <c r="BF171" s="51">
        <f t="shared" si="148"/>
        <v>0</v>
      </c>
      <c r="BG171" s="51">
        <f t="shared" si="149"/>
        <v>0</v>
      </c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286"/>
    </row>
    <row r="172" spans="1:79" ht="14.25" hidden="1" x14ac:dyDescent="0.25">
      <c r="A172" s="103"/>
      <c r="B172" s="51"/>
      <c r="C172" s="120"/>
      <c r="D172" s="572"/>
      <c r="E172" s="984"/>
      <c r="F172" s="985"/>
      <c r="G172" s="985"/>
      <c r="H172" s="1007"/>
      <c r="I172" s="580"/>
      <c r="J172" s="637"/>
      <c r="K172" s="637"/>
      <c r="L172" s="637"/>
      <c r="M172" s="637"/>
      <c r="N172" s="637"/>
      <c r="O172" s="637"/>
      <c r="P172" s="637"/>
      <c r="Q172" s="637"/>
      <c r="R172" s="637"/>
      <c r="S172" s="637"/>
      <c r="T172" s="637"/>
      <c r="U172" s="638"/>
      <c r="V172" s="135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665">
        <f t="shared" si="136"/>
        <v>0</v>
      </c>
      <c r="AU172" s="51">
        <f t="shared" si="137"/>
        <v>0</v>
      </c>
      <c r="AV172" s="51">
        <f t="shared" si="138"/>
        <v>0</v>
      </c>
      <c r="AW172" s="51">
        <f t="shared" si="139"/>
        <v>0</v>
      </c>
      <c r="AX172" s="51">
        <f t="shared" si="140"/>
        <v>0</v>
      </c>
      <c r="AY172" s="51">
        <f t="shared" si="141"/>
        <v>0</v>
      </c>
      <c r="AZ172" s="51">
        <f t="shared" si="142"/>
        <v>0</v>
      </c>
      <c r="BA172" s="51">
        <f t="shared" si="143"/>
        <v>0</v>
      </c>
      <c r="BB172" s="51">
        <f t="shared" si="144"/>
        <v>0</v>
      </c>
      <c r="BC172" s="51">
        <f t="shared" si="145"/>
        <v>0</v>
      </c>
      <c r="BD172" s="51">
        <f t="shared" si="146"/>
        <v>0</v>
      </c>
      <c r="BE172" s="51">
        <f t="shared" si="147"/>
        <v>0</v>
      </c>
      <c r="BF172" s="51">
        <f t="shared" si="148"/>
        <v>0</v>
      </c>
      <c r="BG172" s="51">
        <f t="shared" si="149"/>
        <v>0</v>
      </c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286"/>
    </row>
    <row r="173" spans="1:79" ht="14.25" hidden="1" x14ac:dyDescent="0.25">
      <c r="A173" s="103"/>
      <c r="B173" s="51"/>
      <c r="C173" s="120"/>
      <c r="D173" s="572"/>
      <c r="E173" s="984"/>
      <c r="F173" s="985"/>
      <c r="G173" s="985"/>
      <c r="H173" s="1007"/>
      <c r="I173" s="580"/>
      <c r="J173" s="637"/>
      <c r="K173" s="637"/>
      <c r="L173" s="637"/>
      <c r="M173" s="637"/>
      <c r="N173" s="637"/>
      <c r="O173" s="637"/>
      <c r="P173" s="637"/>
      <c r="Q173" s="637"/>
      <c r="R173" s="637"/>
      <c r="S173" s="637"/>
      <c r="T173" s="637"/>
      <c r="U173" s="638"/>
      <c r="V173" s="135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665">
        <f t="shared" si="136"/>
        <v>0</v>
      </c>
      <c r="AU173" s="51">
        <f t="shared" si="137"/>
        <v>0</v>
      </c>
      <c r="AV173" s="51">
        <f t="shared" si="138"/>
        <v>0</v>
      </c>
      <c r="AW173" s="51">
        <f t="shared" si="139"/>
        <v>0</v>
      </c>
      <c r="AX173" s="51">
        <f t="shared" si="140"/>
        <v>0</v>
      </c>
      <c r="AY173" s="51">
        <f t="shared" si="141"/>
        <v>0</v>
      </c>
      <c r="AZ173" s="51">
        <f t="shared" si="142"/>
        <v>0</v>
      </c>
      <c r="BA173" s="51">
        <f t="shared" si="143"/>
        <v>0</v>
      </c>
      <c r="BB173" s="51">
        <f t="shared" si="144"/>
        <v>0</v>
      </c>
      <c r="BC173" s="51">
        <f t="shared" si="145"/>
        <v>0</v>
      </c>
      <c r="BD173" s="51">
        <f t="shared" si="146"/>
        <v>0</v>
      </c>
      <c r="BE173" s="51">
        <f t="shared" si="147"/>
        <v>0</v>
      </c>
      <c r="BF173" s="51">
        <f t="shared" si="148"/>
        <v>0</v>
      </c>
      <c r="BG173" s="51">
        <f t="shared" si="149"/>
        <v>0</v>
      </c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286"/>
    </row>
    <row r="174" spans="1:79" ht="14.25" hidden="1" x14ac:dyDescent="0.25">
      <c r="A174" s="103"/>
      <c r="B174" s="51"/>
      <c r="C174" s="120"/>
      <c r="D174" s="572"/>
      <c r="E174" s="984"/>
      <c r="F174" s="985"/>
      <c r="G174" s="985"/>
      <c r="H174" s="1007"/>
      <c r="I174" s="580"/>
      <c r="J174" s="637"/>
      <c r="K174" s="637"/>
      <c r="L174" s="637"/>
      <c r="M174" s="637"/>
      <c r="N174" s="637"/>
      <c r="O174" s="637"/>
      <c r="P174" s="637"/>
      <c r="Q174" s="637"/>
      <c r="R174" s="637"/>
      <c r="S174" s="637"/>
      <c r="T174" s="637"/>
      <c r="U174" s="638"/>
      <c r="V174" s="135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665">
        <f t="shared" si="136"/>
        <v>0</v>
      </c>
      <c r="AU174" s="51">
        <f t="shared" si="137"/>
        <v>0</v>
      </c>
      <c r="AV174" s="51">
        <f t="shared" si="138"/>
        <v>0</v>
      </c>
      <c r="AW174" s="51">
        <f t="shared" si="139"/>
        <v>0</v>
      </c>
      <c r="AX174" s="51">
        <f t="shared" si="140"/>
        <v>0</v>
      </c>
      <c r="AY174" s="51">
        <f t="shared" si="141"/>
        <v>0</v>
      </c>
      <c r="AZ174" s="51">
        <f t="shared" si="142"/>
        <v>0</v>
      </c>
      <c r="BA174" s="51">
        <f t="shared" si="143"/>
        <v>0</v>
      </c>
      <c r="BB174" s="51">
        <f t="shared" si="144"/>
        <v>0</v>
      </c>
      <c r="BC174" s="51">
        <f t="shared" si="145"/>
        <v>0</v>
      </c>
      <c r="BD174" s="51">
        <f t="shared" si="146"/>
        <v>0</v>
      </c>
      <c r="BE174" s="51">
        <f t="shared" si="147"/>
        <v>0</v>
      </c>
      <c r="BF174" s="51">
        <f t="shared" si="148"/>
        <v>0</v>
      </c>
      <c r="BG174" s="51">
        <f t="shared" si="149"/>
        <v>0</v>
      </c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286"/>
    </row>
    <row r="175" spans="1:79" ht="14.25" hidden="1" x14ac:dyDescent="0.25">
      <c r="A175" s="103"/>
      <c r="B175" s="51"/>
      <c r="C175" s="120"/>
      <c r="D175" s="572"/>
      <c r="E175" s="984"/>
      <c r="F175" s="985"/>
      <c r="G175" s="985"/>
      <c r="H175" s="1007"/>
      <c r="I175" s="580"/>
      <c r="J175" s="637"/>
      <c r="K175" s="637"/>
      <c r="L175" s="637"/>
      <c r="M175" s="637"/>
      <c r="N175" s="637"/>
      <c r="O175" s="637"/>
      <c r="P175" s="637"/>
      <c r="Q175" s="637"/>
      <c r="R175" s="637"/>
      <c r="S175" s="637"/>
      <c r="T175" s="637"/>
      <c r="U175" s="638"/>
      <c r="V175" s="135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665">
        <f t="shared" si="136"/>
        <v>0</v>
      </c>
      <c r="AU175" s="51">
        <f t="shared" si="137"/>
        <v>0</v>
      </c>
      <c r="AV175" s="51">
        <f t="shared" si="138"/>
        <v>0</v>
      </c>
      <c r="AW175" s="51">
        <f t="shared" si="139"/>
        <v>0</v>
      </c>
      <c r="AX175" s="51">
        <f t="shared" si="140"/>
        <v>0</v>
      </c>
      <c r="AY175" s="51">
        <f t="shared" si="141"/>
        <v>0</v>
      </c>
      <c r="AZ175" s="51">
        <f t="shared" si="142"/>
        <v>0</v>
      </c>
      <c r="BA175" s="51">
        <f t="shared" si="143"/>
        <v>0</v>
      </c>
      <c r="BB175" s="51">
        <f t="shared" si="144"/>
        <v>0</v>
      </c>
      <c r="BC175" s="51">
        <f t="shared" si="145"/>
        <v>0</v>
      </c>
      <c r="BD175" s="51">
        <f t="shared" si="146"/>
        <v>0</v>
      </c>
      <c r="BE175" s="51">
        <f t="shared" si="147"/>
        <v>0</v>
      </c>
      <c r="BF175" s="51">
        <f t="shared" si="148"/>
        <v>0</v>
      </c>
      <c r="BG175" s="51">
        <f t="shared" si="149"/>
        <v>0</v>
      </c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286"/>
    </row>
    <row r="176" spans="1:79" ht="14.25" hidden="1" x14ac:dyDescent="0.25">
      <c r="A176" s="103"/>
      <c r="B176" s="51"/>
      <c r="C176" s="120"/>
      <c r="D176" s="572"/>
      <c r="E176" s="984"/>
      <c r="F176" s="985"/>
      <c r="G176" s="985"/>
      <c r="H176" s="1007"/>
      <c r="I176" s="580"/>
      <c r="J176" s="637"/>
      <c r="K176" s="637"/>
      <c r="L176" s="637"/>
      <c r="M176" s="637"/>
      <c r="N176" s="637"/>
      <c r="O176" s="637"/>
      <c r="P176" s="637"/>
      <c r="Q176" s="637"/>
      <c r="R176" s="637"/>
      <c r="S176" s="637"/>
      <c r="T176" s="637"/>
      <c r="U176" s="638"/>
      <c r="V176" s="135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665">
        <f t="shared" si="136"/>
        <v>0</v>
      </c>
      <c r="AU176" s="51">
        <f t="shared" si="137"/>
        <v>0</v>
      </c>
      <c r="AV176" s="51">
        <f t="shared" si="138"/>
        <v>0</v>
      </c>
      <c r="AW176" s="51">
        <f t="shared" si="139"/>
        <v>0</v>
      </c>
      <c r="AX176" s="51">
        <f t="shared" si="140"/>
        <v>0</v>
      </c>
      <c r="AY176" s="51">
        <f t="shared" si="141"/>
        <v>0</v>
      </c>
      <c r="AZ176" s="51">
        <f t="shared" si="142"/>
        <v>0</v>
      </c>
      <c r="BA176" s="51">
        <f t="shared" si="143"/>
        <v>0</v>
      </c>
      <c r="BB176" s="51">
        <f t="shared" si="144"/>
        <v>0</v>
      </c>
      <c r="BC176" s="51">
        <f t="shared" si="145"/>
        <v>0</v>
      </c>
      <c r="BD176" s="51">
        <f t="shared" si="146"/>
        <v>0</v>
      </c>
      <c r="BE176" s="51">
        <f t="shared" si="147"/>
        <v>0</v>
      </c>
      <c r="BF176" s="51">
        <f t="shared" si="148"/>
        <v>0</v>
      </c>
      <c r="BG176" s="51">
        <f t="shared" si="149"/>
        <v>0</v>
      </c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286"/>
    </row>
    <row r="177" spans="1:79" ht="14.25" hidden="1" x14ac:dyDescent="0.25">
      <c r="A177" s="103"/>
      <c r="B177" s="51"/>
      <c r="C177" s="120"/>
      <c r="D177" s="572"/>
      <c r="E177" s="984"/>
      <c r="F177" s="985"/>
      <c r="G177" s="985"/>
      <c r="H177" s="1007"/>
      <c r="I177" s="580"/>
      <c r="J177" s="637"/>
      <c r="K177" s="637"/>
      <c r="L177" s="637"/>
      <c r="M177" s="637"/>
      <c r="N177" s="637"/>
      <c r="O177" s="637"/>
      <c r="P177" s="637"/>
      <c r="Q177" s="637"/>
      <c r="R177" s="637"/>
      <c r="S177" s="637"/>
      <c r="T177" s="637"/>
      <c r="U177" s="638"/>
      <c r="V177" s="135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665">
        <f t="shared" si="136"/>
        <v>0</v>
      </c>
      <c r="AU177" s="51">
        <f t="shared" si="137"/>
        <v>0</v>
      </c>
      <c r="AV177" s="51">
        <f t="shared" si="138"/>
        <v>0</v>
      </c>
      <c r="AW177" s="51">
        <f t="shared" si="139"/>
        <v>0</v>
      </c>
      <c r="AX177" s="51">
        <f t="shared" si="140"/>
        <v>0</v>
      </c>
      <c r="AY177" s="51">
        <f t="shared" si="141"/>
        <v>0</v>
      </c>
      <c r="AZ177" s="51">
        <f t="shared" si="142"/>
        <v>0</v>
      </c>
      <c r="BA177" s="51">
        <f t="shared" si="143"/>
        <v>0</v>
      </c>
      <c r="BB177" s="51">
        <f t="shared" si="144"/>
        <v>0</v>
      </c>
      <c r="BC177" s="51">
        <f t="shared" si="145"/>
        <v>0</v>
      </c>
      <c r="BD177" s="51">
        <f t="shared" si="146"/>
        <v>0</v>
      </c>
      <c r="BE177" s="51">
        <f t="shared" si="147"/>
        <v>0</v>
      </c>
      <c r="BF177" s="51">
        <f t="shared" si="148"/>
        <v>0</v>
      </c>
      <c r="BG177" s="51">
        <f t="shared" si="149"/>
        <v>0</v>
      </c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286"/>
    </row>
    <row r="178" spans="1:79" ht="14.25" hidden="1" x14ac:dyDescent="0.25">
      <c r="A178" s="103"/>
      <c r="B178" s="51"/>
      <c r="C178" s="120"/>
      <c r="D178" s="572"/>
      <c r="E178" s="984"/>
      <c r="F178" s="985"/>
      <c r="G178" s="985"/>
      <c r="H178" s="1007"/>
      <c r="I178" s="580"/>
      <c r="J178" s="637"/>
      <c r="K178" s="637"/>
      <c r="L178" s="637"/>
      <c r="M178" s="637"/>
      <c r="N178" s="637"/>
      <c r="O178" s="637"/>
      <c r="P178" s="637"/>
      <c r="Q178" s="637"/>
      <c r="R178" s="637"/>
      <c r="S178" s="637"/>
      <c r="T178" s="637"/>
      <c r="U178" s="638"/>
      <c r="V178" s="135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665">
        <f t="shared" si="136"/>
        <v>0</v>
      </c>
      <c r="AU178" s="51">
        <f t="shared" si="137"/>
        <v>0</v>
      </c>
      <c r="AV178" s="51">
        <f t="shared" si="138"/>
        <v>0</v>
      </c>
      <c r="AW178" s="51">
        <f t="shared" si="139"/>
        <v>0</v>
      </c>
      <c r="AX178" s="51">
        <f t="shared" si="140"/>
        <v>0</v>
      </c>
      <c r="AY178" s="51">
        <f t="shared" si="141"/>
        <v>0</v>
      </c>
      <c r="AZ178" s="51">
        <f t="shared" si="142"/>
        <v>0</v>
      </c>
      <c r="BA178" s="51">
        <f t="shared" si="143"/>
        <v>0</v>
      </c>
      <c r="BB178" s="51">
        <f t="shared" si="144"/>
        <v>0</v>
      </c>
      <c r="BC178" s="51">
        <f t="shared" si="145"/>
        <v>0</v>
      </c>
      <c r="BD178" s="51">
        <f t="shared" si="146"/>
        <v>0</v>
      </c>
      <c r="BE178" s="51">
        <f t="shared" si="147"/>
        <v>0</v>
      </c>
      <c r="BF178" s="51">
        <f t="shared" si="148"/>
        <v>0</v>
      </c>
      <c r="BG178" s="51">
        <f t="shared" si="149"/>
        <v>0</v>
      </c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286"/>
    </row>
    <row r="179" spans="1:79" ht="14.25" hidden="1" x14ac:dyDescent="0.25">
      <c r="A179" s="103"/>
      <c r="B179" s="51"/>
      <c r="C179" s="120"/>
      <c r="D179" s="572"/>
      <c r="E179" s="984"/>
      <c r="F179" s="985"/>
      <c r="G179" s="985"/>
      <c r="H179" s="1007"/>
      <c r="I179" s="580"/>
      <c r="J179" s="637"/>
      <c r="K179" s="637"/>
      <c r="L179" s="637"/>
      <c r="M179" s="637"/>
      <c r="N179" s="637"/>
      <c r="O179" s="637"/>
      <c r="P179" s="637"/>
      <c r="Q179" s="637"/>
      <c r="R179" s="637"/>
      <c r="S179" s="637"/>
      <c r="T179" s="637"/>
      <c r="U179" s="638"/>
      <c r="V179" s="135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665">
        <f t="shared" si="136"/>
        <v>0</v>
      </c>
      <c r="AU179" s="51">
        <f t="shared" si="137"/>
        <v>0</v>
      </c>
      <c r="AV179" s="51">
        <f t="shared" si="138"/>
        <v>0</v>
      </c>
      <c r="AW179" s="51">
        <f t="shared" si="139"/>
        <v>0</v>
      </c>
      <c r="AX179" s="51">
        <f t="shared" si="140"/>
        <v>0</v>
      </c>
      <c r="AY179" s="51">
        <f t="shared" si="141"/>
        <v>0</v>
      </c>
      <c r="AZ179" s="51">
        <f t="shared" si="142"/>
        <v>0</v>
      </c>
      <c r="BA179" s="51">
        <f t="shared" si="143"/>
        <v>0</v>
      </c>
      <c r="BB179" s="51">
        <f t="shared" si="144"/>
        <v>0</v>
      </c>
      <c r="BC179" s="51">
        <f t="shared" si="145"/>
        <v>0</v>
      </c>
      <c r="BD179" s="51">
        <f t="shared" si="146"/>
        <v>0</v>
      </c>
      <c r="BE179" s="51">
        <f t="shared" si="147"/>
        <v>0</v>
      </c>
      <c r="BF179" s="51">
        <f t="shared" si="148"/>
        <v>0</v>
      </c>
      <c r="BG179" s="51">
        <f t="shared" si="149"/>
        <v>0</v>
      </c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286"/>
    </row>
    <row r="180" spans="1:79" ht="14.25" hidden="1" x14ac:dyDescent="0.25">
      <c r="A180" s="103"/>
      <c r="B180" s="51"/>
      <c r="C180" s="120"/>
      <c r="D180" s="572"/>
      <c r="E180" s="984"/>
      <c r="F180" s="985"/>
      <c r="G180" s="985"/>
      <c r="H180" s="1007"/>
      <c r="I180" s="580"/>
      <c r="J180" s="637"/>
      <c r="K180" s="637"/>
      <c r="L180" s="637"/>
      <c r="M180" s="637"/>
      <c r="N180" s="637"/>
      <c r="O180" s="637"/>
      <c r="P180" s="637"/>
      <c r="Q180" s="637"/>
      <c r="R180" s="637"/>
      <c r="S180" s="637"/>
      <c r="T180" s="637"/>
      <c r="U180" s="638"/>
      <c r="V180" s="135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665">
        <f t="shared" si="136"/>
        <v>0</v>
      </c>
      <c r="AU180" s="51">
        <f t="shared" si="137"/>
        <v>0</v>
      </c>
      <c r="AV180" s="51">
        <f t="shared" si="138"/>
        <v>0</v>
      </c>
      <c r="AW180" s="51">
        <f t="shared" si="139"/>
        <v>0</v>
      </c>
      <c r="AX180" s="51">
        <f t="shared" si="140"/>
        <v>0</v>
      </c>
      <c r="AY180" s="51">
        <f t="shared" si="141"/>
        <v>0</v>
      </c>
      <c r="AZ180" s="51">
        <f t="shared" si="142"/>
        <v>0</v>
      </c>
      <c r="BA180" s="51">
        <f t="shared" si="143"/>
        <v>0</v>
      </c>
      <c r="BB180" s="51">
        <f t="shared" si="144"/>
        <v>0</v>
      </c>
      <c r="BC180" s="51">
        <f t="shared" si="145"/>
        <v>0</v>
      </c>
      <c r="BD180" s="51">
        <f t="shared" si="146"/>
        <v>0</v>
      </c>
      <c r="BE180" s="51">
        <f t="shared" si="147"/>
        <v>0</v>
      </c>
      <c r="BF180" s="51">
        <f t="shared" si="148"/>
        <v>0</v>
      </c>
      <c r="BG180" s="51">
        <f t="shared" si="149"/>
        <v>0</v>
      </c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286"/>
    </row>
    <row r="181" spans="1:79" ht="14.25" x14ac:dyDescent="0.25">
      <c r="A181" s="103"/>
      <c r="B181" s="51"/>
      <c r="C181" s="120"/>
      <c r="D181" s="572"/>
      <c r="E181" s="982"/>
      <c r="F181" s="983"/>
      <c r="G181" s="983"/>
      <c r="H181" s="1008"/>
      <c r="I181" s="584"/>
      <c r="J181" s="639"/>
      <c r="K181" s="639"/>
      <c r="L181" s="639"/>
      <c r="M181" s="639"/>
      <c r="N181" s="639"/>
      <c r="O181" s="639"/>
      <c r="P181" s="639"/>
      <c r="Q181" s="639"/>
      <c r="R181" s="639"/>
      <c r="S181" s="639"/>
      <c r="T181" s="639"/>
      <c r="U181" s="640"/>
      <c r="V181" s="135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665">
        <f t="shared" si="136"/>
        <v>0</v>
      </c>
      <c r="AU181" s="51">
        <f t="shared" si="137"/>
        <v>0</v>
      </c>
      <c r="AV181" s="51">
        <f t="shared" si="138"/>
        <v>0</v>
      </c>
      <c r="AW181" s="51">
        <f t="shared" si="139"/>
        <v>0</v>
      </c>
      <c r="AX181" s="51">
        <f t="shared" si="140"/>
        <v>0</v>
      </c>
      <c r="AY181" s="51">
        <f t="shared" si="141"/>
        <v>0</v>
      </c>
      <c r="AZ181" s="51">
        <f t="shared" si="142"/>
        <v>0</v>
      </c>
      <c r="BA181" s="51">
        <f t="shared" si="143"/>
        <v>0</v>
      </c>
      <c r="BB181" s="51">
        <f t="shared" si="144"/>
        <v>0</v>
      </c>
      <c r="BC181" s="51">
        <f t="shared" si="145"/>
        <v>0</v>
      </c>
      <c r="BD181" s="51">
        <f t="shared" si="146"/>
        <v>0</v>
      </c>
      <c r="BE181" s="51">
        <f t="shared" si="147"/>
        <v>0</v>
      </c>
      <c r="BF181" s="51">
        <f t="shared" si="148"/>
        <v>0</v>
      </c>
      <c r="BG181" s="51">
        <f t="shared" si="149"/>
        <v>0</v>
      </c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286"/>
    </row>
    <row r="182" spans="1:79" ht="5.0999999999999996" customHeight="1" x14ac:dyDescent="0.25">
      <c r="A182" s="103"/>
      <c r="B182" s="51"/>
      <c r="C182" s="120"/>
      <c r="D182" s="594"/>
      <c r="E182" s="613"/>
      <c r="F182" s="614"/>
      <c r="G182" s="614"/>
      <c r="H182" s="614"/>
      <c r="I182" s="615"/>
      <c r="J182" s="616"/>
      <c r="K182" s="616"/>
      <c r="L182" s="616"/>
      <c r="M182" s="616"/>
      <c r="N182" s="616"/>
      <c r="O182" s="616"/>
      <c r="P182" s="616"/>
      <c r="Q182" s="616"/>
      <c r="R182" s="616"/>
      <c r="S182" s="616"/>
      <c r="T182" s="616"/>
      <c r="U182" s="616"/>
      <c r="V182" s="215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286"/>
    </row>
    <row r="183" spans="1:79" ht="13.5" x14ac:dyDescent="0.25">
      <c r="A183" s="103"/>
      <c r="B183" s="51"/>
      <c r="C183" s="120"/>
      <c r="D183" s="218" t="s">
        <v>137</v>
      </c>
      <c r="E183" s="997" t="s">
        <v>139</v>
      </c>
      <c r="F183" s="998"/>
      <c r="G183" s="998"/>
      <c r="H183" s="998"/>
      <c r="I183" s="999"/>
      <c r="J183" s="651" t="str">
        <f t="shared" ref="J183:U183" si="150">J156</f>
        <v>Enero</v>
      </c>
      <c r="K183" s="652" t="str">
        <f t="shared" si="150"/>
        <v>Febrero</v>
      </c>
      <c r="L183" s="653" t="str">
        <f t="shared" si="150"/>
        <v>Marzo</v>
      </c>
      <c r="M183" s="653" t="str">
        <f t="shared" si="150"/>
        <v>Abril</v>
      </c>
      <c r="N183" s="653" t="str">
        <f t="shared" si="150"/>
        <v>Mayo</v>
      </c>
      <c r="O183" s="653" t="str">
        <f t="shared" si="150"/>
        <v>Junio</v>
      </c>
      <c r="P183" s="653" t="str">
        <f t="shared" si="150"/>
        <v>Julio</v>
      </c>
      <c r="Q183" s="653" t="str">
        <f t="shared" si="150"/>
        <v>Agosto</v>
      </c>
      <c r="R183" s="653" t="str">
        <f t="shared" si="150"/>
        <v>Septiembre</v>
      </c>
      <c r="S183" s="653" t="str">
        <f t="shared" si="150"/>
        <v>Octubre</v>
      </c>
      <c r="T183" s="653" t="str">
        <f t="shared" si="150"/>
        <v>Noviembre</v>
      </c>
      <c r="U183" s="653" t="str">
        <f t="shared" si="150"/>
        <v>Diciembre</v>
      </c>
      <c r="V183" s="135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680" t="str">
        <f>+E183</f>
        <v>Personal de Marketing y Ventas</v>
      </c>
      <c r="AU183" s="51"/>
      <c r="AV183" s="51">
        <f>+AV185+AV192</f>
        <v>0</v>
      </c>
      <c r="AW183" s="51">
        <f t="shared" ref="AW183:BG183" si="151">+AW185+AW192</f>
        <v>0</v>
      </c>
      <c r="AX183" s="51">
        <f t="shared" si="151"/>
        <v>0</v>
      </c>
      <c r="AY183" s="51">
        <f t="shared" si="151"/>
        <v>0</v>
      </c>
      <c r="AZ183" s="51">
        <f t="shared" si="151"/>
        <v>0</v>
      </c>
      <c r="BA183" s="51">
        <f t="shared" si="151"/>
        <v>0</v>
      </c>
      <c r="BB183" s="51">
        <f t="shared" si="151"/>
        <v>0</v>
      </c>
      <c r="BC183" s="51">
        <f t="shared" si="151"/>
        <v>0</v>
      </c>
      <c r="BD183" s="51">
        <f t="shared" si="151"/>
        <v>0</v>
      </c>
      <c r="BE183" s="51">
        <f t="shared" si="151"/>
        <v>0</v>
      </c>
      <c r="BF183" s="51">
        <f t="shared" si="151"/>
        <v>0</v>
      </c>
      <c r="BG183" s="51">
        <f t="shared" si="151"/>
        <v>0</v>
      </c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286"/>
    </row>
    <row r="184" spans="1:79" ht="14.25" hidden="1" x14ac:dyDescent="0.25">
      <c r="A184" s="103"/>
      <c r="B184" s="51"/>
      <c r="C184" s="120"/>
      <c r="D184" s="626"/>
      <c r="E184" s="627"/>
      <c r="F184" s="628"/>
      <c r="G184" s="628"/>
      <c r="H184" s="628"/>
      <c r="I184" s="628"/>
      <c r="J184" s="629"/>
      <c r="K184" s="629"/>
      <c r="L184" s="629"/>
      <c r="M184" s="629"/>
      <c r="N184" s="629"/>
      <c r="O184" s="629"/>
      <c r="P184" s="629"/>
      <c r="Q184" s="629"/>
      <c r="R184" s="629"/>
      <c r="S184" s="629"/>
      <c r="T184" s="629"/>
      <c r="U184" s="630"/>
      <c r="V184" s="135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 t="str">
        <f t="shared" ref="AV184:BG184" si="152">+J183</f>
        <v>Enero</v>
      </c>
      <c r="AW184" s="51" t="str">
        <f t="shared" si="152"/>
        <v>Febrero</v>
      </c>
      <c r="AX184" s="51" t="str">
        <f t="shared" si="152"/>
        <v>Marzo</v>
      </c>
      <c r="AY184" s="51" t="str">
        <f t="shared" si="152"/>
        <v>Abril</v>
      </c>
      <c r="AZ184" s="51" t="str">
        <f t="shared" si="152"/>
        <v>Mayo</v>
      </c>
      <c r="BA184" s="51" t="str">
        <f t="shared" si="152"/>
        <v>Junio</v>
      </c>
      <c r="BB184" s="51" t="str">
        <f t="shared" si="152"/>
        <v>Julio</v>
      </c>
      <c r="BC184" s="51" t="str">
        <f t="shared" si="152"/>
        <v>Agosto</v>
      </c>
      <c r="BD184" s="51" t="str">
        <f t="shared" si="152"/>
        <v>Septiembre</v>
      </c>
      <c r="BE184" s="51" t="str">
        <f t="shared" si="152"/>
        <v>Octubre</v>
      </c>
      <c r="BF184" s="51" t="str">
        <f t="shared" si="152"/>
        <v>Noviembre</v>
      </c>
      <c r="BG184" s="51" t="str">
        <f t="shared" si="152"/>
        <v>Diciembre</v>
      </c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286"/>
    </row>
    <row r="185" spans="1:79" ht="12.75" customHeight="1" x14ac:dyDescent="0.25">
      <c r="A185" s="103"/>
      <c r="B185" s="51"/>
      <c r="C185" s="120"/>
      <c r="D185" s="572"/>
      <c r="E185" s="1009" t="s">
        <v>127</v>
      </c>
      <c r="F185" s="1010"/>
      <c r="G185" s="1011"/>
      <c r="H185" s="1003"/>
      <c r="I185" s="631" t="s">
        <v>126</v>
      </c>
      <c r="J185" s="632">
        <f>SUM(J186:J190)</f>
        <v>0</v>
      </c>
      <c r="K185" s="633">
        <f t="shared" ref="K185:U185" si="153">SUM(K186:K190)</f>
        <v>0</v>
      </c>
      <c r="L185" s="633">
        <f t="shared" si="153"/>
        <v>0</v>
      </c>
      <c r="M185" s="633">
        <f t="shared" si="153"/>
        <v>0</v>
      </c>
      <c r="N185" s="633">
        <f t="shared" si="153"/>
        <v>0</v>
      </c>
      <c r="O185" s="633">
        <f t="shared" si="153"/>
        <v>0</v>
      </c>
      <c r="P185" s="633">
        <f t="shared" si="153"/>
        <v>0</v>
      </c>
      <c r="Q185" s="633">
        <f t="shared" si="153"/>
        <v>0</v>
      </c>
      <c r="R185" s="633">
        <f t="shared" si="153"/>
        <v>0</v>
      </c>
      <c r="S185" s="633">
        <f t="shared" si="153"/>
        <v>0</v>
      </c>
      <c r="T185" s="633">
        <f t="shared" si="153"/>
        <v>0</v>
      </c>
      <c r="U185" s="634">
        <f t="shared" si="153"/>
        <v>0</v>
      </c>
      <c r="V185" s="135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665" t="str">
        <f t="shared" ref="AT185:AT190" si="154">+E185</f>
        <v>Dirección</v>
      </c>
      <c r="AU185" s="51">
        <f t="shared" ref="AU185:AU190" si="155">SUM(AV185:BG185)</f>
        <v>0</v>
      </c>
      <c r="AV185" s="51">
        <f t="shared" ref="AV185:BG185" si="156">SUM(AV186:AV190)</f>
        <v>0</v>
      </c>
      <c r="AW185" s="51">
        <f t="shared" si="156"/>
        <v>0</v>
      </c>
      <c r="AX185" s="51">
        <f t="shared" si="156"/>
        <v>0</v>
      </c>
      <c r="AY185" s="51">
        <f t="shared" si="156"/>
        <v>0</v>
      </c>
      <c r="AZ185" s="51">
        <f t="shared" si="156"/>
        <v>0</v>
      </c>
      <c r="BA185" s="51">
        <f t="shared" si="156"/>
        <v>0</v>
      </c>
      <c r="BB185" s="51">
        <f t="shared" si="156"/>
        <v>0</v>
      </c>
      <c r="BC185" s="51">
        <f t="shared" si="156"/>
        <v>0</v>
      </c>
      <c r="BD185" s="51">
        <f t="shared" si="156"/>
        <v>0</v>
      </c>
      <c r="BE185" s="51">
        <f t="shared" si="156"/>
        <v>0</v>
      </c>
      <c r="BF185" s="51">
        <f t="shared" si="156"/>
        <v>0</v>
      </c>
      <c r="BG185" s="51">
        <f t="shared" si="156"/>
        <v>0</v>
      </c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286"/>
    </row>
    <row r="186" spans="1:79" ht="14.25" x14ac:dyDescent="0.25">
      <c r="A186" s="103"/>
      <c r="B186" s="51"/>
      <c r="C186" s="120"/>
      <c r="D186" s="572"/>
      <c r="E186" s="992"/>
      <c r="F186" s="993"/>
      <c r="G186" s="993"/>
      <c r="H186" s="1004"/>
      <c r="I186" s="580"/>
      <c r="J186" s="635"/>
      <c r="K186" s="635"/>
      <c r="L186" s="635"/>
      <c r="M186" s="635"/>
      <c r="N186" s="635"/>
      <c r="O186" s="635"/>
      <c r="P186" s="635"/>
      <c r="Q186" s="635"/>
      <c r="R186" s="635"/>
      <c r="S186" s="635"/>
      <c r="T186" s="635"/>
      <c r="U186" s="636"/>
      <c r="V186" s="135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665">
        <f t="shared" si="154"/>
        <v>0</v>
      </c>
      <c r="AU186" s="51">
        <f t="shared" si="155"/>
        <v>0</v>
      </c>
      <c r="AV186" s="51">
        <f t="shared" ref="AV186:BG190" si="157">+J186+(J186*$I186)</f>
        <v>0</v>
      </c>
      <c r="AW186" s="51">
        <f t="shared" si="157"/>
        <v>0</v>
      </c>
      <c r="AX186" s="51">
        <f t="shared" si="157"/>
        <v>0</v>
      </c>
      <c r="AY186" s="51">
        <f t="shared" si="157"/>
        <v>0</v>
      </c>
      <c r="AZ186" s="51">
        <f t="shared" si="157"/>
        <v>0</v>
      </c>
      <c r="BA186" s="51">
        <f t="shared" si="157"/>
        <v>0</v>
      </c>
      <c r="BB186" s="51">
        <f t="shared" si="157"/>
        <v>0</v>
      </c>
      <c r="BC186" s="51">
        <f t="shared" si="157"/>
        <v>0</v>
      </c>
      <c r="BD186" s="51">
        <f t="shared" si="157"/>
        <v>0</v>
      </c>
      <c r="BE186" s="51">
        <f t="shared" si="157"/>
        <v>0</v>
      </c>
      <c r="BF186" s="51">
        <f t="shared" si="157"/>
        <v>0</v>
      </c>
      <c r="BG186" s="51">
        <f t="shared" si="157"/>
        <v>0</v>
      </c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286"/>
    </row>
    <row r="187" spans="1:79" ht="14.25" x14ac:dyDescent="0.25">
      <c r="A187" s="103"/>
      <c r="B187" s="971" t="s">
        <v>310</v>
      </c>
      <c r="C187" s="972"/>
      <c r="D187" s="572"/>
      <c r="E187" s="984"/>
      <c r="F187" s="985"/>
      <c r="G187" s="985"/>
      <c r="H187" s="1004"/>
      <c r="I187" s="580"/>
      <c r="J187" s="637"/>
      <c r="K187" s="637"/>
      <c r="L187" s="637"/>
      <c r="M187" s="637"/>
      <c r="N187" s="637"/>
      <c r="O187" s="637"/>
      <c r="P187" s="637"/>
      <c r="Q187" s="637"/>
      <c r="R187" s="637"/>
      <c r="S187" s="637"/>
      <c r="T187" s="637"/>
      <c r="U187" s="638"/>
      <c r="V187" s="135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665">
        <f t="shared" si="154"/>
        <v>0</v>
      </c>
      <c r="AU187" s="51">
        <f t="shared" si="155"/>
        <v>0</v>
      </c>
      <c r="AV187" s="51">
        <f t="shared" si="157"/>
        <v>0</v>
      </c>
      <c r="AW187" s="51">
        <f t="shared" si="157"/>
        <v>0</v>
      </c>
      <c r="AX187" s="51">
        <f t="shared" si="157"/>
        <v>0</v>
      </c>
      <c r="AY187" s="51">
        <f t="shared" si="157"/>
        <v>0</v>
      </c>
      <c r="AZ187" s="51">
        <f t="shared" si="157"/>
        <v>0</v>
      </c>
      <c r="BA187" s="51">
        <f t="shared" si="157"/>
        <v>0</v>
      </c>
      <c r="BB187" s="51">
        <f t="shared" si="157"/>
        <v>0</v>
      </c>
      <c r="BC187" s="51">
        <f t="shared" si="157"/>
        <v>0</v>
      </c>
      <c r="BD187" s="51">
        <f t="shared" si="157"/>
        <v>0</v>
      </c>
      <c r="BE187" s="51">
        <f t="shared" si="157"/>
        <v>0</v>
      </c>
      <c r="BF187" s="51">
        <f t="shared" si="157"/>
        <v>0</v>
      </c>
      <c r="BG187" s="51">
        <f t="shared" si="157"/>
        <v>0</v>
      </c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286"/>
    </row>
    <row r="188" spans="1:79" ht="14.25" hidden="1" x14ac:dyDescent="0.25">
      <c r="A188" s="103"/>
      <c r="B188" s="51"/>
      <c r="C188" s="286"/>
      <c r="D188" s="601"/>
      <c r="E188" s="984"/>
      <c r="F188" s="985"/>
      <c r="G188" s="985"/>
      <c r="H188" s="1004"/>
      <c r="I188" s="580"/>
      <c r="J188" s="637"/>
      <c r="K188" s="637"/>
      <c r="L188" s="637"/>
      <c r="M188" s="637"/>
      <c r="N188" s="637"/>
      <c r="O188" s="637"/>
      <c r="P188" s="637"/>
      <c r="Q188" s="637"/>
      <c r="R188" s="637"/>
      <c r="S188" s="637"/>
      <c r="T188" s="637"/>
      <c r="U188" s="638"/>
      <c r="V188" s="135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665">
        <f t="shared" si="154"/>
        <v>0</v>
      </c>
      <c r="AU188" s="51">
        <f t="shared" si="155"/>
        <v>0</v>
      </c>
      <c r="AV188" s="51">
        <f t="shared" si="157"/>
        <v>0</v>
      </c>
      <c r="AW188" s="51">
        <f t="shared" si="157"/>
        <v>0</v>
      </c>
      <c r="AX188" s="51">
        <f t="shared" si="157"/>
        <v>0</v>
      </c>
      <c r="AY188" s="51">
        <f t="shared" si="157"/>
        <v>0</v>
      </c>
      <c r="AZ188" s="51">
        <f t="shared" si="157"/>
        <v>0</v>
      </c>
      <c r="BA188" s="51">
        <f t="shared" si="157"/>
        <v>0</v>
      </c>
      <c r="BB188" s="51">
        <f t="shared" si="157"/>
        <v>0</v>
      </c>
      <c r="BC188" s="51">
        <f t="shared" si="157"/>
        <v>0</v>
      </c>
      <c r="BD188" s="51">
        <f t="shared" si="157"/>
        <v>0</v>
      </c>
      <c r="BE188" s="51">
        <f t="shared" si="157"/>
        <v>0</v>
      </c>
      <c r="BF188" s="51">
        <f t="shared" si="157"/>
        <v>0</v>
      </c>
      <c r="BG188" s="51">
        <f t="shared" si="157"/>
        <v>0</v>
      </c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286"/>
    </row>
    <row r="189" spans="1:79" ht="14.25" hidden="1" x14ac:dyDescent="0.25">
      <c r="A189" s="103"/>
      <c r="B189" s="51"/>
      <c r="C189" s="120"/>
      <c r="D189" s="572"/>
      <c r="E189" s="984"/>
      <c r="F189" s="985"/>
      <c r="G189" s="985"/>
      <c r="H189" s="1004"/>
      <c r="I189" s="580"/>
      <c r="J189" s="637"/>
      <c r="K189" s="637"/>
      <c r="L189" s="637"/>
      <c r="M189" s="637"/>
      <c r="N189" s="637"/>
      <c r="O189" s="637"/>
      <c r="P189" s="637"/>
      <c r="Q189" s="637"/>
      <c r="R189" s="637"/>
      <c r="S189" s="637"/>
      <c r="T189" s="637"/>
      <c r="U189" s="638"/>
      <c r="V189" s="135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665">
        <f t="shared" si="154"/>
        <v>0</v>
      </c>
      <c r="AU189" s="51">
        <f t="shared" si="155"/>
        <v>0</v>
      </c>
      <c r="AV189" s="51">
        <f t="shared" si="157"/>
        <v>0</v>
      </c>
      <c r="AW189" s="51">
        <f t="shared" si="157"/>
        <v>0</v>
      </c>
      <c r="AX189" s="51">
        <f t="shared" si="157"/>
        <v>0</v>
      </c>
      <c r="AY189" s="51">
        <f t="shared" si="157"/>
        <v>0</v>
      </c>
      <c r="AZ189" s="51">
        <f t="shared" si="157"/>
        <v>0</v>
      </c>
      <c r="BA189" s="51">
        <f t="shared" si="157"/>
        <v>0</v>
      </c>
      <c r="BB189" s="51">
        <f t="shared" si="157"/>
        <v>0</v>
      </c>
      <c r="BC189" s="51">
        <f t="shared" si="157"/>
        <v>0</v>
      </c>
      <c r="BD189" s="51">
        <f t="shared" si="157"/>
        <v>0</v>
      </c>
      <c r="BE189" s="51">
        <f t="shared" si="157"/>
        <v>0</v>
      </c>
      <c r="BF189" s="51">
        <f t="shared" si="157"/>
        <v>0</v>
      </c>
      <c r="BG189" s="51">
        <f t="shared" si="157"/>
        <v>0</v>
      </c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286"/>
    </row>
    <row r="190" spans="1:79" ht="14.25" x14ac:dyDescent="0.25">
      <c r="A190" s="103"/>
      <c r="B190" s="51"/>
      <c r="C190" s="120"/>
      <c r="D190" s="572"/>
      <c r="E190" s="982"/>
      <c r="F190" s="983"/>
      <c r="G190" s="983"/>
      <c r="H190" s="1005"/>
      <c r="I190" s="584"/>
      <c r="J190" s="639"/>
      <c r="K190" s="639"/>
      <c r="L190" s="639"/>
      <c r="M190" s="639"/>
      <c r="N190" s="639"/>
      <c r="O190" s="639"/>
      <c r="P190" s="639"/>
      <c r="Q190" s="639"/>
      <c r="R190" s="639"/>
      <c r="S190" s="639"/>
      <c r="T190" s="639"/>
      <c r="U190" s="640"/>
      <c r="V190" s="135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665">
        <f t="shared" si="154"/>
        <v>0</v>
      </c>
      <c r="AU190" s="51">
        <f t="shared" si="155"/>
        <v>0</v>
      </c>
      <c r="AV190" s="51">
        <f t="shared" si="157"/>
        <v>0</v>
      </c>
      <c r="AW190" s="51">
        <f t="shared" si="157"/>
        <v>0</v>
      </c>
      <c r="AX190" s="51">
        <f t="shared" si="157"/>
        <v>0</v>
      </c>
      <c r="AY190" s="51">
        <f t="shared" si="157"/>
        <v>0</v>
      </c>
      <c r="AZ190" s="51">
        <f t="shared" si="157"/>
        <v>0</v>
      </c>
      <c r="BA190" s="51">
        <f t="shared" si="157"/>
        <v>0</v>
      </c>
      <c r="BB190" s="51">
        <f t="shared" si="157"/>
        <v>0</v>
      </c>
      <c r="BC190" s="51">
        <f t="shared" si="157"/>
        <v>0</v>
      </c>
      <c r="BD190" s="51">
        <f t="shared" si="157"/>
        <v>0</v>
      </c>
      <c r="BE190" s="51">
        <f t="shared" si="157"/>
        <v>0</v>
      </c>
      <c r="BF190" s="51">
        <f t="shared" si="157"/>
        <v>0</v>
      </c>
      <c r="BG190" s="51">
        <f t="shared" si="157"/>
        <v>0</v>
      </c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286"/>
    </row>
    <row r="191" spans="1:79" ht="5.0999999999999996" customHeight="1" x14ac:dyDescent="0.25">
      <c r="A191" s="103"/>
      <c r="B191" s="51"/>
      <c r="C191" s="120"/>
      <c r="D191" s="572"/>
      <c r="E191" s="643"/>
      <c r="F191" s="643"/>
      <c r="G191" s="643"/>
      <c r="H191" s="643"/>
      <c r="I191" s="643"/>
      <c r="J191" s="644"/>
      <c r="K191" s="644"/>
      <c r="L191" s="644"/>
      <c r="M191" s="644"/>
      <c r="N191" s="644"/>
      <c r="O191" s="644"/>
      <c r="P191" s="644"/>
      <c r="Q191" s="644"/>
      <c r="R191" s="644"/>
      <c r="S191" s="644"/>
      <c r="T191" s="644"/>
      <c r="U191" s="644"/>
      <c r="V191" s="135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286"/>
    </row>
    <row r="192" spans="1:79" ht="12.75" customHeight="1" x14ac:dyDescent="0.25">
      <c r="A192" s="103"/>
      <c r="B192" s="51"/>
      <c r="C192" s="120"/>
      <c r="D192" s="572"/>
      <c r="E192" s="989" t="s">
        <v>344</v>
      </c>
      <c r="F192" s="990"/>
      <c r="G192" s="991"/>
      <c r="H192" s="1006"/>
      <c r="I192" s="631" t="s">
        <v>126</v>
      </c>
      <c r="J192" s="632">
        <f>SUM(J193:J208)</f>
        <v>0</v>
      </c>
      <c r="K192" s="633">
        <f t="shared" ref="K192:U192" si="158">SUM(K193:K208)</f>
        <v>0</v>
      </c>
      <c r="L192" s="633">
        <f t="shared" si="158"/>
        <v>0</v>
      </c>
      <c r="M192" s="633">
        <f t="shared" si="158"/>
        <v>0</v>
      </c>
      <c r="N192" s="633">
        <f t="shared" si="158"/>
        <v>0</v>
      </c>
      <c r="O192" s="633">
        <f t="shared" si="158"/>
        <v>0</v>
      </c>
      <c r="P192" s="633">
        <f t="shared" si="158"/>
        <v>0</v>
      </c>
      <c r="Q192" s="633">
        <f t="shared" si="158"/>
        <v>0</v>
      </c>
      <c r="R192" s="633">
        <f t="shared" si="158"/>
        <v>0</v>
      </c>
      <c r="S192" s="633">
        <f t="shared" si="158"/>
        <v>0</v>
      </c>
      <c r="T192" s="633">
        <f t="shared" si="158"/>
        <v>0</v>
      </c>
      <c r="U192" s="634">
        <f t="shared" si="158"/>
        <v>0</v>
      </c>
      <c r="V192" s="135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665" t="str">
        <f>+E192</f>
        <v>Otro personal fijo</v>
      </c>
      <c r="AU192" s="51">
        <f>SUM(AV192:BG192)</f>
        <v>0</v>
      </c>
      <c r="AV192" s="51">
        <f t="shared" ref="AV192:BG192" si="159">SUM(AV193:AV208)</f>
        <v>0</v>
      </c>
      <c r="AW192" s="51">
        <f t="shared" si="159"/>
        <v>0</v>
      </c>
      <c r="AX192" s="51">
        <f t="shared" si="159"/>
        <v>0</v>
      </c>
      <c r="AY192" s="51">
        <f t="shared" si="159"/>
        <v>0</v>
      </c>
      <c r="AZ192" s="51">
        <f t="shared" si="159"/>
        <v>0</v>
      </c>
      <c r="BA192" s="51">
        <f t="shared" si="159"/>
        <v>0</v>
      </c>
      <c r="BB192" s="51">
        <f t="shared" si="159"/>
        <v>0</v>
      </c>
      <c r="BC192" s="51">
        <f t="shared" si="159"/>
        <v>0</v>
      </c>
      <c r="BD192" s="51">
        <f t="shared" si="159"/>
        <v>0</v>
      </c>
      <c r="BE192" s="51">
        <f t="shared" si="159"/>
        <v>0</v>
      </c>
      <c r="BF192" s="51">
        <f t="shared" si="159"/>
        <v>0</v>
      </c>
      <c r="BG192" s="51">
        <f t="shared" si="159"/>
        <v>0</v>
      </c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286"/>
    </row>
    <row r="193" spans="1:79" ht="14.25" x14ac:dyDescent="0.25">
      <c r="A193" s="103"/>
      <c r="B193" s="51"/>
      <c r="C193" s="120"/>
      <c r="D193" s="572"/>
      <c r="E193" s="992"/>
      <c r="F193" s="993"/>
      <c r="G193" s="993"/>
      <c r="H193" s="1007"/>
      <c r="I193" s="580"/>
      <c r="J193" s="635"/>
      <c r="K193" s="635"/>
      <c r="L193" s="635"/>
      <c r="M193" s="635"/>
      <c r="N193" s="635"/>
      <c r="O193" s="635"/>
      <c r="P193" s="635"/>
      <c r="Q193" s="635"/>
      <c r="R193" s="635"/>
      <c r="S193" s="635"/>
      <c r="T193" s="635"/>
      <c r="U193" s="636"/>
      <c r="V193" s="135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665">
        <f t="shared" ref="AT193:AT208" si="160">+E193</f>
        <v>0</v>
      </c>
      <c r="AU193" s="51">
        <f t="shared" ref="AU193:AU208" si="161">SUM(AV193:BG193)</f>
        <v>0</v>
      </c>
      <c r="AV193" s="51">
        <f t="shared" ref="AV193:AV208" si="162">+J193+(J193*$I193)</f>
        <v>0</v>
      </c>
      <c r="AW193" s="51">
        <f t="shared" ref="AW193:AW208" si="163">+K193+(K193*$I193)</f>
        <v>0</v>
      </c>
      <c r="AX193" s="51">
        <f t="shared" ref="AX193:AX208" si="164">+L193+(L193*$I193)</f>
        <v>0</v>
      </c>
      <c r="AY193" s="51">
        <f t="shared" ref="AY193:AY208" si="165">+M193+(M193*$I193)</f>
        <v>0</v>
      </c>
      <c r="AZ193" s="51">
        <f t="shared" ref="AZ193:AZ208" si="166">+N193+(N193*$I193)</f>
        <v>0</v>
      </c>
      <c r="BA193" s="51">
        <f t="shared" ref="BA193:BA208" si="167">+O193+(O193*$I193)</f>
        <v>0</v>
      </c>
      <c r="BB193" s="51">
        <f t="shared" ref="BB193:BB208" si="168">+P193+(P193*$I193)</f>
        <v>0</v>
      </c>
      <c r="BC193" s="51">
        <f t="shared" ref="BC193:BC208" si="169">+Q193+(Q193*$I193)</f>
        <v>0</v>
      </c>
      <c r="BD193" s="51">
        <f t="shared" ref="BD193:BD208" si="170">+R193+(R193*$I193)</f>
        <v>0</v>
      </c>
      <c r="BE193" s="51">
        <f t="shared" ref="BE193:BE208" si="171">+S193+(S193*$I193)</f>
        <v>0</v>
      </c>
      <c r="BF193" s="51">
        <f t="shared" ref="BF193:BF208" si="172">+T193+(T193*$I193)</f>
        <v>0</v>
      </c>
      <c r="BG193" s="51">
        <f t="shared" ref="BG193:BG208" si="173">+U193+(U193*$I193)</f>
        <v>0</v>
      </c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286"/>
    </row>
    <row r="194" spans="1:79" ht="14.25" x14ac:dyDescent="0.25">
      <c r="A194" s="103"/>
      <c r="B194" s="51"/>
      <c r="C194" s="120"/>
      <c r="D194" s="572"/>
      <c r="E194" s="984"/>
      <c r="F194" s="985"/>
      <c r="G194" s="985"/>
      <c r="H194" s="1007"/>
      <c r="I194" s="580"/>
      <c r="J194" s="637"/>
      <c r="K194" s="637"/>
      <c r="L194" s="637"/>
      <c r="M194" s="637"/>
      <c r="N194" s="637"/>
      <c r="O194" s="637"/>
      <c r="P194" s="637"/>
      <c r="Q194" s="637"/>
      <c r="R194" s="637"/>
      <c r="S194" s="637"/>
      <c r="T194" s="637"/>
      <c r="U194" s="638"/>
      <c r="V194" s="135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665">
        <f t="shared" si="160"/>
        <v>0</v>
      </c>
      <c r="AU194" s="51">
        <f t="shared" si="161"/>
        <v>0</v>
      </c>
      <c r="AV194" s="51">
        <f t="shared" si="162"/>
        <v>0</v>
      </c>
      <c r="AW194" s="51">
        <f t="shared" si="163"/>
        <v>0</v>
      </c>
      <c r="AX194" s="51">
        <f t="shared" si="164"/>
        <v>0</v>
      </c>
      <c r="AY194" s="51">
        <f t="shared" si="165"/>
        <v>0</v>
      </c>
      <c r="AZ194" s="51">
        <f t="shared" si="166"/>
        <v>0</v>
      </c>
      <c r="BA194" s="51">
        <f t="shared" si="167"/>
        <v>0</v>
      </c>
      <c r="BB194" s="51">
        <f t="shared" si="168"/>
        <v>0</v>
      </c>
      <c r="BC194" s="51">
        <f t="shared" si="169"/>
        <v>0</v>
      </c>
      <c r="BD194" s="51">
        <f t="shared" si="170"/>
        <v>0</v>
      </c>
      <c r="BE194" s="51">
        <f t="shared" si="171"/>
        <v>0</v>
      </c>
      <c r="BF194" s="51">
        <f t="shared" si="172"/>
        <v>0</v>
      </c>
      <c r="BG194" s="51">
        <f t="shared" si="173"/>
        <v>0</v>
      </c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286"/>
    </row>
    <row r="195" spans="1:79" ht="14.25" x14ac:dyDescent="0.25">
      <c r="A195" s="103"/>
      <c r="B195" s="51"/>
      <c r="C195" s="120"/>
      <c r="D195" s="572"/>
      <c r="E195" s="984"/>
      <c r="F195" s="985"/>
      <c r="G195" s="985"/>
      <c r="H195" s="1007"/>
      <c r="I195" s="580"/>
      <c r="J195" s="637"/>
      <c r="K195" s="637"/>
      <c r="L195" s="637"/>
      <c r="M195" s="637"/>
      <c r="N195" s="637"/>
      <c r="O195" s="637"/>
      <c r="P195" s="637"/>
      <c r="Q195" s="637"/>
      <c r="R195" s="637"/>
      <c r="S195" s="637"/>
      <c r="T195" s="637"/>
      <c r="U195" s="638"/>
      <c r="V195" s="135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665">
        <f t="shared" si="160"/>
        <v>0</v>
      </c>
      <c r="AU195" s="51">
        <f t="shared" si="161"/>
        <v>0</v>
      </c>
      <c r="AV195" s="51">
        <f t="shared" si="162"/>
        <v>0</v>
      </c>
      <c r="AW195" s="51">
        <f t="shared" si="163"/>
        <v>0</v>
      </c>
      <c r="AX195" s="51">
        <f t="shared" si="164"/>
        <v>0</v>
      </c>
      <c r="AY195" s="51">
        <f t="shared" si="165"/>
        <v>0</v>
      </c>
      <c r="AZ195" s="51">
        <f t="shared" si="166"/>
        <v>0</v>
      </c>
      <c r="BA195" s="51">
        <f t="shared" si="167"/>
        <v>0</v>
      </c>
      <c r="BB195" s="51">
        <f t="shared" si="168"/>
        <v>0</v>
      </c>
      <c r="BC195" s="51">
        <f t="shared" si="169"/>
        <v>0</v>
      </c>
      <c r="BD195" s="51">
        <f t="shared" si="170"/>
        <v>0</v>
      </c>
      <c r="BE195" s="51">
        <f t="shared" si="171"/>
        <v>0</v>
      </c>
      <c r="BF195" s="51">
        <f t="shared" si="172"/>
        <v>0</v>
      </c>
      <c r="BG195" s="51">
        <f t="shared" si="173"/>
        <v>0</v>
      </c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286"/>
    </row>
    <row r="196" spans="1:79" ht="14.25" x14ac:dyDescent="0.25">
      <c r="A196" s="103"/>
      <c r="B196" s="971" t="s">
        <v>310</v>
      </c>
      <c r="C196" s="972"/>
      <c r="D196" s="572"/>
      <c r="E196" s="984"/>
      <c r="F196" s="985"/>
      <c r="G196" s="985"/>
      <c r="H196" s="1007"/>
      <c r="I196" s="580"/>
      <c r="J196" s="637"/>
      <c r="K196" s="637"/>
      <c r="L196" s="637"/>
      <c r="M196" s="637"/>
      <c r="N196" s="637"/>
      <c r="O196" s="637"/>
      <c r="P196" s="637"/>
      <c r="Q196" s="637"/>
      <c r="R196" s="637"/>
      <c r="S196" s="637"/>
      <c r="T196" s="637"/>
      <c r="U196" s="638"/>
      <c r="V196" s="135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665">
        <f t="shared" si="160"/>
        <v>0</v>
      </c>
      <c r="AU196" s="51">
        <f t="shared" si="161"/>
        <v>0</v>
      </c>
      <c r="AV196" s="51">
        <f t="shared" si="162"/>
        <v>0</v>
      </c>
      <c r="AW196" s="51">
        <f t="shared" si="163"/>
        <v>0</v>
      </c>
      <c r="AX196" s="51">
        <f t="shared" si="164"/>
        <v>0</v>
      </c>
      <c r="AY196" s="51">
        <f t="shared" si="165"/>
        <v>0</v>
      </c>
      <c r="AZ196" s="51">
        <f t="shared" si="166"/>
        <v>0</v>
      </c>
      <c r="BA196" s="51">
        <f t="shared" si="167"/>
        <v>0</v>
      </c>
      <c r="BB196" s="51">
        <f t="shared" si="168"/>
        <v>0</v>
      </c>
      <c r="BC196" s="51">
        <f t="shared" si="169"/>
        <v>0</v>
      </c>
      <c r="BD196" s="51">
        <f t="shared" si="170"/>
        <v>0</v>
      </c>
      <c r="BE196" s="51">
        <f t="shared" si="171"/>
        <v>0</v>
      </c>
      <c r="BF196" s="51">
        <f t="shared" si="172"/>
        <v>0</v>
      </c>
      <c r="BG196" s="51">
        <f t="shared" si="173"/>
        <v>0</v>
      </c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286"/>
    </row>
    <row r="197" spans="1:79" ht="14.25" hidden="1" x14ac:dyDescent="0.25">
      <c r="A197" s="103"/>
      <c r="B197" s="51"/>
      <c r="C197" s="120"/>
      <c r="D197" s="572"/>
      <c r="E197" s="984"/>
      <c r="F197" s="985"/>
      <c r="G197" s="985"/>
      <c r="H197" s="1007"/>
      <c r="I197" s="580"/>
      <c r="J197" s="637"/>
      <c r="K197" s="637"/>
      <c r="L197" s="637"/>
      <c r="M197" s="637"/>
      <c r="N197" s="637"/>
      <c r="O197" s="637"/>
      <c r="P197" s="637"/>
      <c r="Q197" s="637"/>
      <c r="R197" s="637"/>
      <c r="S197" s="637"/>
      <c r="T197" s="637"/>
      <c r="U197" s="638"/>
      <c r="V197" s="135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665">
        <f t="shared" si="160"/>
        <v>0</v>
      </c>
      <c r="AU197" s="51">
        <f t="shared" si="161"/>
        <v>0</v>
      </c>
      <c r="AV197" s="51">
        <f t="shared" si="162"/>
        <v>0</v>
      </c>
      <c r="AW197" s="51">
        <f t="shared" si="163"/>
        <v>0</v>
      </c>
      <c r="AX197" s="51">
        <f t="shared" si="164"/>
        <v>0</v>
      </c>
      <c r="AY197" s="51">
        <f t="shared" si="165"/>
        <v>0</v>
      </c>
      <c r="AZ197" s="51">
        <f t="shared" si="166"/>
        <v>0</v>
      </c>
      <c r="BA197" s="51">
        <f t="shared" si="167"/>
        <v>0</v>
      </c>
      <c r="BB197" s="51">
        <f t="shared" si="168"/>
        <v>0</v>
      </c>
      <c r="BC197" s="51">
        <f t="shared" si="169"/>
        <v>0</v>
      </c>
      <c r="BD197" s="51">
        <f t="shared" si="170"/>
        <v>0</v>
      </c>
      <c r="BE197" s="51">
        <f t="shared" si="171"/>
        <v>0</v>
      </c>
      <c r="BF197" s="51">
        <f t="shared" si="172"/>
        <v>0</v>
      </c>
      <c r="BG197" s="51">
        <f t="shared" si="173"/>
        <v>0</v>
      </c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286"/>
    </row>
    <row r="198" spans="1:79" ht="14.25" hidden="1" x14ac:dyDescent="0.25">
      <c r="A198" s="103"/>
      <c r="B198" s="51"/>
      <c r="C198" s="120"/>
      <c r="D198" s="572"/>
      <c r="E198" s="984"/>
      <c r="F198" s="985"/>
      <c r="G198" s="985"/>
      <c r="H198" s="1007"/>
      <c r="I198" s="580"/>
      <c r="J198" s="637"/>
      <c r="K198" s="637"/>
      <c r="L198" s="637"/>
      <c r="M198" s="637"/>
      <c r="N198" s="637"/>
      <c r="O198" s="637"/>
      <c r="P198" s="637"/>
      <c r="Q198" s="637"/>
      <c r="R198" s="637"/>
      <c r="S198" s="637"/>
      <c r="T198" s="637"/>
      <c r="U198" s="638"/>
      <c r="V198" s="135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665">
        <f t="shared" si="160"/>
        <v>0</v>
      </c>
      <c r="AU198" s="51">
        <f t="shared" si="161"/>
        <v>0</v>
      </c>
      <c r="AV198" s="51">
        <f t="shared" si="162"/>
        <v>0</v>
      </c>
      <c r="AW198" s="51">
        <f t="shared" si="163"/>
        <v>0</v>
      </c>
      <c r="AX198" s="51">
        <f t="shared" si="164"/>
        <v>0</v>
      </c>
      <c r="AY198" s="51">
        <f t="shared" si="165"/>
        <v>0</v>
      </c>
      <c r="AZ198" s="51">
        <f t="shared" si="166"/>
        <v>0</v>
      </c>
      <c r="BA198" s="51">
        <f t="shared" si="167"/>
        <v>0</v>
      </c>
      <c r="BB198" s="51">
        <f t="shared" si="168"/>
        <v>0</v>
      </c>
      <c r="BC198" s="51">
        <f t="shared" si="169"/>
        <v>0</v>
      </c>
      <c r="BD198" s="51">
        <f t="shared" si="170"/>
        <v>0</v>
      </c>
      <c r="BE198" s="51">
        <f t="shared" si="171"/>
        <v>0</v>
      </c>
      <c r="BF198" s="51">
        <f t="shared" si="172"/>
        <v>0</v>
      </c>
      <c r="BG198" s="51">
        <f t="shared" si="173"/>
        <v>0</v>
      </c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286"/>
    </row>
    <row r="199" spans="1:79" ht="14.25" hidden="1" x14ac:dyDescent="0.25">
      <c r="A199" s="103"/>
      <c r="B199" s="51"/>
      <c r="C199" s="120"/>
      <c r="D199" s="572"/>
      <c r="E199" s="984"/>
      <c r="F199" s="985"/>
      <c r="G199" s="985"/>
      <c r="H199" s="1007"/>
      <c r="I199" s="580"/>
      <c r="J199" s="637"/>
      <c r="K199" s="637"/>
      <c r="L199" s="637"/>
      <c r="M199" s="637"/>
      <c r="N199" s="637"/>
      <c r="O199" s="637"/>
      <c r="P199" s="637"/>
      <c r="Q199" s="637"/>
      <c r="R199" s="637"/>
      <c r="S199" s="637"/>
      <c r="T199" s="637"/>
      <c r="U199" s="638"/>
      <c r="V199" s="135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665">
        <f t="shared" si="160"/>
        <v>0</v>
      </c>
      <c r="AU199" s="51">
        <f t="shared" si="161"/>
        <v>0</v>
      </c>
      <c r="AV199" s="51">
        <f t="shared" si="162"/>
        <v>0</v>
      </c>
      <c r="AW199" s="51">
        <f t="shared" si="163"/>
        <v>0</v>
      </c>
      <c r="AX199" s="51">
        <f t="shared" si="164"/>
        <v>0</v>
      </c>
      <c r="AY199" s="51">
        <f t="shared" si="165"/>
        <v>0</v>
      </c>
      <c r="AZ199" s="51">
        <f t="shared" si="166"/>
        <v>0</v>
      </c>
      <c r="BA199" s="51">
        <f t="shared" si="167"/>
        <v>0</v>
      </c>
      <c r="BB199" s="51">
        <f t="shared" si="168"/>
        <v>0</v>
      </c>
      <c r="BC199" s="51">
        <f t="shared" si="169"/>
        <v>0</v>
      </c>
      <c r="BD199" s="51">
        <f t="shared" si="170"/>
        <v>0</v>
      </c>
      <c r="BE199" s="51">
        <f t="shared" si="171"/>
        <v>0</v>
      </c>
      <c r="BF199" s="51">
        <f t="shared" si="172"/>
        <v>0</v>
      </c>
      <c r="BG199" s="51">
        <f t="shared" si="173"/>
        <v>0</v>
      </c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286"/>
    </row>
    <row r="200" spans="1:79" ht="14.25" hidden="1" x14ac:dyDescent="0.25">
      <c r="A200" s="103"/>
      <c r="B200" s="51"/>
      <c r="C200" s="120"/>
      <c r="D200" s="572"/>
      <c r="E200" s="984"/>
      <c r="F200" s="985"/>
      <c r="G200" s="985"/>
      <c r="H200" s="1007"/>
      <c r="I200" s="580"/>
      <c r="J200" s="637"/>
      <c r="K200" s="637"/>
      <c r="L200" s="637"/>
      <c r="M200" s="637"/>
      <c r="N200" s="637"/>
      <c r="O200" s="637"/>
      <c r="P200" s="637"/>
      <c r="Q200" s="637"/>
      <c r="R200" s="637"/>
      <c r="S200" s="637"/>
      <c r="T200" s="637"/>
      <c r="U200" s="638"/>
      <c r="V200" s="135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665">
        <f t="shared" si="160"/>
        <v>0</v>
      </c>
      <c r="AU200" s="51">
        <f t="shared" si="161"/>
        <v>0</v>
      </c>
      <c r="AV200" s="51">
        <f t="shared" si="162"/>
        <v>0</v>
      </c>
      <c r="AW200" s="51">
        <f t="shared" si="163"/>
        <v>0</v>
      </c>
      <c r="AX200" s="51">
        <f t="shared" si="164"/>
        <v>0</v>
      </c>
      <c r="AY200" s="51">
        <f t="shared" si="165"/>
        <v>0</v>
      </c>
      <c r="AZ200" s="51">
        <f t="shared" si="166"/>
        <v>0</v>
      </c>
      <c r="BA200" s="51">
        <f t="shared" si="167"/>
        <v>0</v>
      </c>
      <c r="BB200" s="51">
        <f t="shared" si="168"/>
        <v>0</v>
      </c>
      <c r="BC200" s="51">
        <f t="shared" si="169"/>
        <v>0</v>
      </c>
      <c r="BD200" s="51">
        <f t="shared" si="170"/>
        <v>0</v>
      </c>
      <c r="BE200" s="51">
        <f t="shared" si="171"/>
        <v>0</v>
      </c>
      <c r="BF200" s="51">
        <f t="shared" si="172"/>
        <v>0</v>
      </c>
      <c r="BG200" s="51">
        <f t="shared" si="173"/>
        <v>0</v>
      </c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286"/>
    </row>
    <row r="201" spans="1:79" ht="14.25" hidden="1" x14ac:dyDescent="0.25">
      <c r="A201" s="103"/>
      <c r="B201" s="51"/>
      <c r="C201" s="120"/>
      <c r="D201" s="572"/>
      <c r="E201" s="984"/>
      <c r="F201" s="985"/>
      <c r="G201" s="985"/>
      <c r="H201" s="1007"/>
      <c r="I201" s="580"/>
      <c r="J201" s="637"/>
      <c r="K201" s="637"/>
      <c r="L201" s="637"/>
      <c r="M201" s="637"/>
      <c r="N201" s="637"/>
      <c r="O201" s="637"/>
      <c r="P201" s="637"/>
      <c r="Q201" s="637"/>
      <c r="R201" s="637"/>
      <c r="S201" s="637"/>
      <c r="T201" s="637"/>
      <c r="U201" s="638"/>
      <c r="V201" s="215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665">
        <f t="shared" si="160"/>
        <v>0</v>
      </c>
      <c r="AU201" s="51">
        <f t="shared" si="161"/>
        <v>0</v>
      </c>
      <c r="AV201" s="51">
        <f t="shared" si="162"/>
        <v>0</v>
      </c>
      <c r="AW201" s="51">
        <f t="shared" si="163"/>
        <v>0</v>
      </c>
      <c r="AX201" s="51">
        <f t="shared" si="164"/>
        <v>0</v>
      </c>
      <c r="AY201" s="51">
        <f t="shared" si="165"/>
        <v>0</v>
      </c>
      <c r="AZ201" s="51">
        <f t="shared" si="166"/>
        <v>0</v>
      </c>
      <c r="BA201" s="51">
        <f t="shared" si="167"/>
        <v>0</v>
      </c>
      <c r="BB201" s="51">
        <f t="shared" si="168"/>
        <v>0</v>
      </c>
      <c r="BC201" s="51">
        <f t="shared" si="169"/>
        <v>0</v>
      </c>
      <c r="BD201" s="51">
        <f t="shared" si="170"/>
        <v>0</v>
      </c>
      <c r="BE201" s="51">
        <f t="shared" si="171"/>
        <v>0</v>
      </c>
      <c r="BF201" s="51">
        <f t="shared" si="172"/>
        <v>0</v>
      </c>
      <c r="BG201" s="51">
        <f t="shared" si="173"/>
        <v>0</v>
      </c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286"/>
    </row>
    <row r="202" spans="1:79" ht="14.25" hidden="1" x14ac:dyDescent="0.25">
      <c r="A202" s="103"/>
      <c r="B202" s="51"/>
      <c r="C202" s="120"/>
      <c r="D202" s="572"/>
      <c r="E202" s="984"/>
      <c r="F202" s="985"/>
      <c r="G202" s="985"/>
      <c r="H202" s="1007"/>
      <c r="I202" s="580"/>
      <c r="J202" s="637"/>
      <c r="K202" s="637"/>
      <c r="L202" s="637"/>
      <c r="M202" s="637"/>
      <c r="N202" s="637"/>
      <c r="O202" s="637"/>
      <c r="P202" s="637"/>
      <c r="Q202" s="637"/>
      <c r="R202" s="637"/>
      <c r="S202" s="637"/>
      <c r="T202" s="637"/>
      <c r="U202" s="638"/>
      <c r="V202" s="215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665">
        <f t="shared" si="160"/>
        <v>0</v>
      </c>
      <c r="AU202" s="51">
        <f t="shared" si="161"/>
        <v>0</v>
      </c>
      <c r="AV202" s="51">
        <f t="shared" si="162"/>
        <v>0</v>
      </c>
      <c r="AW202" s="51">
        <f t="shared" si="163"/>
        <v>0</v>
      </c>
      <c r="AX202" s="51">
        <f t="shared" si="164"/>
        <v>0</v>
      </c>
      <c r="AY202" s="51">
        <f t="shared" si="165"/>
        <v>0</v>
      </c>
      <c r="AZ202" s="51">
        <f t="shared" si="166"/>
        <v>0</v>
      </c>
      <c r="BA202" s="51">
        <f t="shared" si="167"/>
        <v>0</v>
      </c>
      <c r="BB202" s="51">
        <f t="shared" si="168"/>
        <v>0</v>
      </c>
      <c r="BC202" s="51">
        <f t="shared" si="169"/>
        <v>0</v>
      </c>
      <c r="BD202" s="51">
        <f t="shared" si="170"/>
        <v>0</v>
      </c>
      <c r="BE202" s="51">
        <f t="shared" si="171"/>
        <v>0</v>
      </c>
      <c r="BF202" s="51">
        <f t="shared" si="172"/>
        <v>0</v>
      </c>
      <c r="BG202" s="51">
        <f t="shared" si="173"/>
        <v>0</v>
      </c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286"/>
    </row>
    <row r="203" spans="1:79" ht="14.25" hidden="1" x14ac:dyDescent="0.25">
      <c r="A203" s="103"/>
      <c r="B203" s="51"/>
      <c r="C203" s="120"/>
      <c r="D203" s="572"/>
      <c r="E203" s="984"/>
      <c r="F203" s="985"/>
      <c r="G203" s="985"/>
      <c r="H203" s="1007"/>
      <c r="I203" s="580"/>
      <c r="J203" s="637"/>
      <c r="K203" s="637"/>
      <c r="L203" s="637"/>
      <c r="M203" s="637"/>
      <c r="N203" s="637"/>
      <c r="O203" s="637"/>
      <c r="P203" s="637"/>
      <c r="Q203" s="637"/>
      <c r="R203" s="637"/>
      <c r="S203" s="637"/>
      <c r="T203" s="637"/>
      <c r="U203" s="638"/>
      <c r="V203" s="215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665">
        <f t="shared" si="160"/>
        <v>0</v>
      </c>
      <c r="AU203" s="51">
        <f t="shared" si="161"/>
        <v>0</v>
      </c>
      <c r="AV203" s="51">
        <f t="shared" si="162"/>
        <v>0</v>
      </c>
      <c r="AW203" s="51">
        <f t="shared" si="163"/>
        <v>0</v>
      </c>
      <c r="AX203" s="51">
        <f t="shared" si="164"/>
        <v>0</v>
      </c>
      <c r="AY203" s="51">
        <f t="shared" si="165"/>
        <v>0</v>
      </c>
      <c r="AZ203" s="51">
        <f t="shared" si="166"/>
        <v>0</v>
      </c>
      <c r="BA203" s="51">
        <f t="shared" si="167"/>
        <v>0</v>
      </c>
      <c r="BB203" s="51">
        <f t="shared" si="168"/>
        <v>0</v>
      </c>
      <c r="BC203" s="51">
        <f t="shared" si="169"/>
        <v>0</v>
      </c>
      <c r="BD203" s="51">
        <f t="shared" si="170"/>
        <v>0</v>
      </c>
      <c r="BE203" s="51">
        <f t="shared" si="171"/>
        <v>0</v>
      </c>
      <c r="BF203" s="51">
        <f t="shared" si="172"/>
        <v>0</v>
      </c>
      <c r="BG203" s="51">
        <f t="shared" si="173"/>
        <v>0</v>
      </c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286"/>
    </row>
    <row r="204" spans="1:79" ht="14.25" hidden="1" x14ac:dyDescent="0.25">
      <c r="A204" s="103"/>
      <c r="B204" s="51"/>
      <c r="C204" s="120"/>
      <c r="D204" s="572"/>
      <c r="E204" s="984"/>
      <c r="F204" s="985"/>
      <c r="G204" s="985"/>
      <c r="H204" s="1007"/>
      <c r="I204" s="580"/>
      <c r="J204" s="637"/>
      <c r="K204" s="637"/>
      <c r="L204" s="637"/>
      <c r="M204" s="637"/>
      <c r="N204" s="637"/>
      <c r="O204" s="637"/>
      <c r="P204" s="637"/>
      <c r="Q204" s="637"/>
      <c r="R204" s="637"/>
      <c r="S204" s="637"/>
      <c r="T204" s="637"/>
      <c r="U204" s="638"/>
      <c r="V204" s="215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665">
        <f t="shared" si="160"/>
        <v>0</v>
      </c>
      <c r="AU204" s="51">
        <f t="shared" si="161"/>
        <v>0</v>
      </c>
      <c r="AV204" s="51">
        <f t="shared" si="162"/>
        <v>0</v>
      </c>
      <c r="AW204" s="51">
        <f t="shared" si="163"/>
        <v>0</v>
      </c>
      <c r="AX204" s="51">
        <f t="shared" si="164"/>
        <v>0</v>
      </c>
      <c r="AY204" s="51">
        <f t="shared" si="165"/>
        <v>0</v>
      </c>
      <c r="AZ204" s="51">
        <f t="shared" si="166"/>
        <v>0</v>
      </c>
      <c r="BA204" s="51">
        <f t="shared" si="167"/>
        <v>0</v>
      </c>
      <c r="BB204" s="51">
        <f t="shared" si="168"/>
        <v>0</v>
      </c>
      <c r="BC204" s="51">
        <f t="shared" si="169"/>
        <v>0</v>
      </c>
      <c r="BD204" s="51">
        <f t="shared" si="170"/>
        <v>0</v>
      </c>
      <c r="BE204" s="51">
        <f t="shared" si="171"/>
        <v>0</v>
      </c>
      <c r="BF204" s="51">
        <f t="shared" si="172"/>
        <v>0</v>
      </c>
      <c r="BG204" s="51">
        <f t="shared" si="173"/>
        <v>0</v>
      </c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286"/>
    </row>
    <row r="205" spans="1:79" ht="14.25" hidden="1" x14ac:dyDescent="0.25">
      <c r="A205" s="103"/>
      <c r="B205" s="51"/>
      <c r="C205" s="120"/>
      <c r="D205" s="572"/>
      <c r="E205" s="984"/>
      <c r="F205" s="985"/>
      <c r="G205" s="985"/>
      <c r="H205" s="1007"/>
      <c r="I205" s="580"/>
      <c r="J205" s="637"/>
      <c r="K205" s="637"/>
      <c r="L205" s="637"/>
      <c r="M205" s="637"/>
      <c r="N205" s="637"/>
      <c r="O205" s="637"/>
      <c r="P205" s="637"/>
      <c r="Q205" s="637"/>
      <c r="R205" s="637"/>
      <c r="S205" s="637"/>
      <c r="T205" s="637"/>
      <c r="U205" s="638"/>
      <c r="V205" s="215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665">
        <f t="shared" si="160"/>
        <v>0</v>
      </c>
      <c r="AU205" s="51">
        <f t="shared" si="161"/>
        <v>0</v>
      </c>
      <c r="AV205" s="51">
        <f t="shared" si="162"/>
        <v>0</v>
      </c>
      <c r="AW205" s="51">
        <f t="shared" si="163"/>
        <v>0</v>
      </c>
      <c r="AX205" s="51">
        <f t="shared" si="164"/>
        <v>0</v>
      </c>
      <c r="AY205" s="51">
        <f t="shared" si="165"/>
        <v>0</v>
      </c>
      <c r="AZ205" s="51">
        <f t="shared" si="166"/>
        <v>0</v>
      </c>
      <c r="BA205" s="51">
        <f t="shared" si="167"/>
        <v>0</v>
      </c>
      <c r="BB205" s="51">
        <f t="shared" si="168"/>
        <v>0</v>
      </c>
      <c r="BC205" s="51">
        <f t="shared" si="169"/>
        <v>0</v>
      </c>
      <c r="BD205" s="51">
        <f t="shared" si="170"/>
        <v>0</v>
      </c>
      <c r="BE205" s="51">
        <f t="shared" si="171"/>
        <v>0</v>
      </c>
      <c r="BF205" s="51">
        <f t="shared" si="172"/>
        <v>0</v>
      </c>
      <c r="BG205" s="51">
        <f t="shared" si="173"/>
        <v>0</v>
      </c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286"/>
    </row>
    <row r="206" spans="1:79" ht="14.25" hidden="1" x14ac:dyDescent="0.25">
      <c r="A206" s="103"/>
      <c r="B206" s="51"/>
      <c r="C206" s="120"/>
      <c r="D206" s="572"/>
      <c r="E206" s="984"/>
      <c r="F206" s="985"/>
      <c r="G206" s="985"/>
      <c r="H206" s="1007"/>
      <c r="I206" s="580"/>
      <c r="J206" s="637"/>
      <c r="K206" s="637"/>
      <c r="L206" s="637"/>
      <c r="M206" s="637"/>
      <c r="N206" s="637"/>
      <c r="O206" s="637"/>
      <c r="P206" s="637"/>
      <c r="Q206" s="637"/>
      <c r="R206" s="637"/>
      <c r="S206" s="637"/>
      <c r="T206" s="637"/>
      <c r="U206" s="638"/>
      <c r="V206" s="215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665">
        <f t="shared" si="160"/>
        <v>0</v>
      </c>
      <c r="AU206" s="51">
        <f t="shared" si="161"/>
        <v>0</v>
      </c>
      <c r="AV206" s="51">
        <f t="shared" si="162"/>
        <v>0</v>
      </c>
      <c r="AW206" s="51">
        <f t="shared" si="163"/>
        <v>0</v>
      </c>
      <c r="AX206" s="51">
        <f t="shared" si="164"/>
        <v>0</v>
      </c>
      <c r="AY206" s="51">
        <f t="shared" si="165"/>
        <v>0</v>
      </c>
      <c r="AZ206" s="51">
        <f t="shared" si="166"/>
        <v>0</v>
      </c>
      <c r="BA206" s="51">
        <f t="shared" si="167"/>
        <v>0</v>
      </c>
      <c r="BB206" s="51">
        <f t="shared" si="168"/>
        <v>0</v>
      </c>
      <c r="BC206" s="51">
        <f t="shared" si="169"/>
        <v>0</v>
      </c>
      <c r="BD206" s="51">
        <f t="shared" si="170"/>
        <v>0</v>
      </c>
      <c r="BE206" s="51">
        <f t="shared" si="171"/>
        <v>0</v>
      </c>
      <c r="BF206" s="51">
        <f t="shared" si="172"/>
        <v>0</v>
      </c>
      <c r="BG206" s="51">
        <f t="shared" si="173"/>
        <v>0</v>
      </c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286"/>
    </row>
    <row r="207" spans="1:79" ht="14.25" hidden="1" x14ac:dyDescent="0.25">
      <c r="A207" s="103"/>
      <c r="B207" s="51"/>
      <c r="C207" s="120"/>
      <c r="D207" s="572"/>
      <c r="E207" s="984"/>
      <c r="F207" s="985"/>
      <c r="G207" s="985"/>
      <c r="H207" s="1007"/>
      <c r="I207" s="580"/>
      <c r="J207" s="637"/>
      <c r="K207" s="637"/>
      <c r="L207" s="637"/>
      <c r="M207" s="637"/>
      <c r="N207" s="637"/>
      <c r="O207" s="637"/>
      <c r="P207" s="637"/>
      <c r="Q207" s="637"/>
      <c r="R207" s="637"/>
      <c r="S207" s="637"/>
      <c r="T207" s="637"/>
      <c r="U207" s="638"/>
      <c r="V207" s="215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665">
        <f t="shared" si="160"/>
        <v>0</v>
      </c>
      <c r="AU207" s="51">
        <f t="shared" si="161"/>
        <v>0</v>
      </c>
      <c r="AV207" s="51">
        <f t="shared" si="162"/>
        <v>0</v>
      </c>
      <c r="AW207" s="51">
        <f t="shared" si="163"/>
        <v>0</v>
      </c>
      <c r="AX207" s="51">
        <f t="shared" si="164"/>
        <v>0</v>
      </c>
      <c r="AY207" s="51">
        <f t="shared" si="165"/>
        <v>0</v>
      </c>
      <c r="AZ207" s="51">
        <f t="shared" si="166"/>
        <v>0</v>
      </c>
      <c r="BA207" s="51">
        <f t="shared" si="167"/>
        <v>0</v>
      </c>
      <c r="BB207" s="51">
        <f t="shared" si="168"/>
        <v>0</v>
      </c>
      <c r="BC207" s="51">
        <f t="shared" si="169"/>
        <v>0</v>
      </c>
      <c r="BD207" s="51">
        <f t="shared" si="170"/>
        <v>0</v>
      </c>
      <c r="BE207" s="51">
        <f t="shared" si="171"/>
        <v>0</v>
      </c>
      <c r="BF207" s="51">
        <f t="shared" si="172"/>
        <v>0</v>
      </c>
      <c r="BG207" s="51">
        <f t="shared" si="173"/>
        <v>0</v>
      </c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286"/>
    </row>
    <row r="208" spans="1:79" ht="14.25" x14ac:dyDescent="0.25">
      <c r="A208" s="103"/>
      <c r="B208" s="51"/>
      <c r="C208" s="120"/>
      <c r="D208" s="572"/>
      <c r="E208" s="982"/>
      <c r="F208" s="983"/>
      <c r="G208" s="983"/>
      <c r="H208" s="1008"/>
      <c r="I208" s="584"/>
      <c r="J208" s="639"/>
      <c r="K208" s="639"/>
      <c r="L208" s="639"/>
      <c r="M208" s="639"/>
      <c r="N208" s="639"/>
      <c r="O208" s="639"/>
      <c r="P208" s="639"/>
      <c r="Q208" s="639"/>
      <c r="R208" s="639"/>
      <c r="S208" s="639"/>
      <c r="T208" s="639"/>
      <c r="U208" s="640"/>
      <c r="V208" s="215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665">
        <f t="shared" si="160"/>
        <v>0</v>
      </c>
      <c r="AU208" s="51">
        <f t="shared" si="161"/>
        <v>0</v>
      </c>
      <c r="AV208" s="51">
        <f t="shared" si="162"/>
        <v>0</v>
      </c>
      <c r="AW208" s="51">
        <f t="shared" si="163"/>
        <v>0</v>
      </c>
      <c r="AX208" s="51">
        <f t="shared" si="164"/>
        <v>0</v>
      </c>
      <c r="AY208" s="51">
        <f t="shared" si="165"/>
        <v>0</v>
      </c>
      <c r="AZ208" s="51">
        <f t="shared" si="166"/>
        <v>0</v>
      </c>
      <c r="BA208" s="51">
        <f t="shared" si="167"/>
        <v>0</v>
      </c>
      <c r="BB208" s="51">
        <f t="shared" si="168"/>
        <v>0</v>
      </c>
      <c r="BC208" s="51">
        <f t="shared" si="169"/>
        <v>0</v>
      </c>
      <c r="BD208" s="51">
        <f t="shared" si="170"/>
        <v>0</v>
      </c>
      <c r="BE208" s="51">
        <f t="shared" si="171"/>
        <v>0</v>
      </c>
      <c r="BF208" s="51">
        <f t="shared" si="172"/>
        <v>0</v>
      </c>
      <c r="BG208" s="51">
        <f t="shared" si="173"/>
        <v>0</v>
      </c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286"/>
    </row>
    <row r="209" spans="1:79" ht="5.0999999999999996" customHeight="1" x14ac:dyDescent="0.25">
      <c r="A209" s="103"/>
      <c r="B209" s="51"/>
      <c r="C209" s="120"/>
      <c r="D209" s="594"/>
      <c r="E209" s="613"/>
      <c r="F209" s="614"/>
      <c r="G209" s="614"/>
      <c r="H209" s="614"/>
      <c r="I209" s="615"/>
      <c r="J209" s="616"/>
      <c r="K209" s="616"/>
      <c r="L209" s="616"/>
      <c r="M209" s="616"/>
      <c r="N209" s="616"/>
      <c r="O209" s="616"/>
      <c r="P209" s="616"/>
      <c r="Q209" s="616"/>
      <c r="R209" s="616"/>
      <c r="S209" s="616"/>
      <c r="T209" s="616"/>
      <c r="U209" s="616"/>
      <c r="V209" s="215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286"/>
    </row>
    <row r="210" spans="1:79" ht="13.5" x14ac:dyDescent="0.25">
      <c r="A210" s="103"/>
      <c r="B210" s="51"/>
      <c r="C210" s="120"/>
      <c r="D210" s="218" t="s">
        <v>138</v>
      </c>
      <c r="E210" s="997" t="s">
        <v>140</v>
      </c>
      <c r="F210" s="998"/>
      <c r="G210" s="998"/>
      <c r="H210" s="998"/>
      <c r="I210" s="999"/>
      <c r="J210" s="651" t="str">
        <f t="shared" ref="J210:U210" si="174">J156</f>
        <v>Enero</v>
      </c>
      <c r="K210" s="652" t="str">
        <f t="shared" si="174"/>
        <v>Febrero</v>
      </c>
      <c r="L210" s="653" t="str">
        <f t="shared" si="174"/>
        <v>Marzo</v>
      </c>
      <c r="M210" s="653" t="str">
        <f t="shared" si="174"/>
        <v>Abril</v>
      </c>
      <c r="N210" s="653" t="str">
        <f t="shared" si="174"/>
        <v>Mayo</v>
      </c>
      <c r="O210" s="653" t="str">
        <f t="shared" si="174"/>
        <v>Junio</v>
      </c>
      <c r="P210" s="653" t="str">
        <f t="shared" si="174"/>
        <v>Julio</v>
      </c>
      <c r="Q210" s="653" t="str">
        <f t="shared" si="174"/>
        <v>Agosto</v>
      </c>
      <c r="R210" s="653" t="str">
        <f t="shared" si="174"/>
        <v>Septiembre</v>
      </c>
      <c r="S210" s="653" t="str">
        <f t="shared" si="174"/>
        <v>Octubre</v>
      </c>
      <c r="T210" s="653" t="str">
        <f t="shared" si="174"/>
        <v>Noviembre</v>
      </c>
      <c r="U210" s="653" t="str">
        <f t="shared" si="174"/>
        <v>Diciembre</v>
      </c>
      <c r="V210" s="135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680" t="str">
        <f>+E210</f>
        <v>Personal de Administración y DG</v>
      </c>
      <c r="AU210" s="51">
        <f>SUM(AV210:BG210)</f>
        <v>0</v>
      </c>
      <c r="AV210" s="51">
        <f>+AV212+AV219</f>
        <v>0</v>
      </c>
      <c r="AW210" s="51">
        <f t="shared" ref="AW210:BG210" si="175">+AW212+AW219</f>
        <v>0</v>
      </c>
      <c r="AX210" s="51">
        <f t="shared" si="175"/>
        <v>0</v>
      </c>
      <c r="AY210" s="51">
        <f t="shared" si="175"/>
        <v>0</v>
      </c>
      <c r="AZ210" s="51">
        <f t="shared" si="175"/>
        <v>0</v>
      </c>
      <c r="BA210" s="51">
        <f t="shared" si="175"/>
        <v>0</v>
      </c>
      <c r="BB210" s="51">
        <f t="shared" si="175"/>
        <v>0</v>
      </c>
      <c r="BC210" s="51">
        <f t="shared" si="175"/>
        <v>0</v>
      </c>
      <c r="BD210" s="51">
        <f t="shared" si="175"/>
        <v>0</v>
      </c>
      <c r="BE210" s="51">
        <f t="shared" si="175"/>
        <v>0</v>
      </c>
      <c r="BF210" s="51">
        <f t="shared" si="175"/>
        <v>0</v>
      </c>
      <c r="BG210" s="51">
        <f t="shared" si="175"/>
        <v>0</v>
      </c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286"/>
    </row>
    <row r="211" spans="1:79" ht="14.25" hidden="1" x14ac:dyDescent="0.25">
      <c r="A211" s="103"/>
      <c r="B211" s="51"/>
      <c r="C211" s="120"/>
      <c r="D211" s="626"/>
      <c r="E211" s="627"/>
      <c r="F211" s="628"/>
      <c r="G211" s="628"/>
      <c r="H211" s="628"/>
      <c r="I211" s="628"/>
      <c r="J211" s="629"/>
      <c r="K211" s="629"/>
      <c r="L211" s="629"/>
      <c r="M211" s="629"/>
      <c r="N211" s="629"/>
      <c r="O211" s="629"/>
      <c r="P211" s="629"/>
      <c r="Q211" s="629"/>
      <c r="R211" s="629"/>
      <c r="S211" s="629"/>
      <c r="T211" s="629"/>
      <c r="U211" s="630"/>
      <c r="V211" s="135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 t="str">
        <f t="shared" ref="AV211:BG211" si="176">+J210</f>
        <v>Enero</v>
      </c>
      <c r="AW211" s="51" t="str">
        <f t="shared" si="176"/>
        <v>Febrero</v>
      </c>
      <c r="AX211" s="51" t="str">
        <f t="shared" si="176"/>
        <v>Marzo</v>
      </c>
      <c r="AY211" s="51" t="str">
        <f t="shared" si="176"/>
        <v>Abril</v>
      </c>
      <c r="AZ211" s="51" t="str">
        <f t="shared" si="176"/>
        <v>Mayo</v>
      </c>
      <c r="BA211" s="51" t="str">
        <f t="shared" si="176"/>
        <v>Junio</v>
      </c>
      <c r="BB211" s="51" t="str">
        <f t="shared" si="176"/>
        <v>Julio</v>
      </c>
      <c r="BC211" s="51" t="str">
        <f t="shared" si="176"/>
        <v>Agosto</v>
      </c>
      <c r="BD211" s="51" t="str">
        <f t="shared" si="176"/>
        <v>Septiembre</v>
      </c>
      <c r="BE211" s="51" t="str">
        <f t="shared" si="176"/>
        <v>Octubre</v>
      </c>
      <c r="BF211" s="51" t="str">
        <f t="shared" si="176"/>
        <v>Noviembre</v>
      </c>
      <c r="BG211" s="51" t="str">
        <f t="shared" si="176"/>
        <v>Diciembre</v>
      </c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286"/>
    </row>
    <row r="212" spans="1:79" ht="12.75" customHeight="1" x14ac:dyDescent="0.25">
      <c r="A212" s="103"/>
      <c r="B212" s="51"/>
      <c r="C212" s="120"/>
      <c r="D212" s="572"/>
      <c r="E212" s="1009" t="s">
        <v>127</v>
      </c>
      <c r="F212" s="1010"/>
      <c r="G212" s="1011"/>
      <c r="H212" s="1003"/>
      <c r="I212" s="631" t="s">
        <v>126</v>
      </c>
      <c r="J212" s="632">
        <f>SUM(J213:J217)</f>
        <v>0</v>
      </c>
      <c r="K212" s="633">
        <f t="shared" ref="K212:U212" si="177">SUM(K213:K217)</f>
        <v>0</v>
      </c>
      <c r="L212" s="633">
        <f t="shared" si="177"/>
        <v>0</v>
      </c>
      <c r="M212" s="633">
        <f t="shared" si="177"/>
        <v>0</v>
      </c>
      <c r="N212" s="633">
        <f t="shared" si="177"/>
        <v>0</v>
      </c>
      <c r="O212" s="633">
        <f t="shared" si="177"/>
        <v>0</v>
      </c>
      <c r="P212" s="633">
        <f t="shared" si="177"/>
        <v>0</v>
      </c>
      <c r="Q212" s="633">
        <f t="shared" si="177"/>
        <v>0</v>
      </c>
      <c r="R212" s="633">
        <f t="shared" si="177"/>
        <v>0</v>
      </c>
      <c r="S212" s="633">
        <f t="shared" si="177"/>
        <v>0</v>
      </c>
      <c r="T212" s="633">
        <f t="shared" si="177"/>
        <v>0</v>
      </c>
      <c r="U212" s="634">
        <f t="shared" si="177"/>
        <v>0</v>
      </c>
      <c r="V212" s="135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665" t="str">
        <f t="shared" ref="AT212:AT217" si="178">+E212</f>
        <v>Dirección</v>
      </c>
      <c r="AU212" s="51">
        <f>SUM(AV212:BG212)</f>
        <v>0</v>
      </c>
      <c r="AV212" s="51">
        <f t="shared" ref="AV212:BG212" si="179">SUM(AV213:AV217)</f>
        <v>0</v>
      </c>
      <c r="AW212" s="51">
        <f t="shared" si="179"/>
        <v>0</v>
      </c>
      <c r="AX212" s="51">
        <f t="shared" si="179"/>
        <v>0</v>
      </c>
      <c r="AY212" s="51">
        <f t="shared" si="179"/>
        <v>0</v>
      </c>
      <c r="AZ212" s="51">
        <f t="shared" si="179"/>
        <v>0</v>
      </c>
      <c r="BA212" s="51">
        <f t="shared" si="179"/>
        <v>0</v>
      </c>
      <c r="BB212" s="51">
        <f t="shared" si="179"/>
        <v>0</v>
      </c>
      <c r="BC212" s="51">
        <f t="shared" si="179"/>
        <v>0</v>
      </c>
      <c r="BD212" s="51">
        <f t="shared" si="179"/>
        <v>0</v>
      </c>
      <c r="BE212" s="51">
        <f t="shared" si="179"/>
        <v>0</v>
      </c>
      <c r="BF212" s="51">
        <f t="shared" si="179"/>
        <v>0</v>
      </c>
      <c r="BG212" s="51">
        <f t="shared" si="179"/>
        <v>0</v>
      </c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286"/>
    </row>
    <row r="213" spans="1:79" ht="14.25" x14ac:dyDescent="0.25">
      <c r="A213" s="103"/>
      <c r="B213" s="51"/>
      <c r="C213" s="120"/>
      <c r="D213" s="601"/>
      <c r="E213" s="992"/>
      <c r="F213" s="993"/>
      <c r="G213" s="993"/>
      <c r="H213" s="1004"/>
      <c r="I213" s="580"/>
      <c r="J213" s="635"/>
      <c r="K213" s="635"/>
      <c r="L213" s="635"/>
      <c r="M213" s="635"/>
      <c r="N213" s="635"/>
      <c r="O213" s="635"/>
      <c r="P213" s="635"/>
      <c r="Q213" s="635"/>
      <c r="R213" s="635"/>
      <c r="S213" s="635"/>
      <c r="T213" s="635"/>
      <c r="U213" s="636"/>
      <c r="V213" s="135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665">
        <f t="shared" si="178"/>
        <v>0</v>
      </c>
      <c r="AU213" s="51"/>
      <c r="AV213" s="51">
        <f t="shared" ref="AV213:BG217" si="180">+J213+(J213*$I213)</f>
        <v>0</v>
      </c>
      <c r="AW213" s="51">
        <f t="shared" si="180"/>
        <v>0</v>
      </c>
      <c r="AX213" s="51">
        <f t="shared" si="180"/>
        <v>0</v>
      </c>
      <c r="AY213" s="51">
        <f t="shared" si="180"/>
        <v>0</v>
      </c>
      <c r="AZ213" s="51">
        <f t="shared" si="180"/>
        <v>0</v>
      </c>
      <c r="BA213" s="51">
        <f t="shared" si="180"/>
        <v>0</v>
      </c>
      <c r="BB213" s="51">
        <f t="shared" si="180"/>
        <v>0</v>
      </c>
      <c r="BC213" s="51">
        <f t="shared" si="180"/>
        <v>0</v>
      </c>
      <c r="BD213" s="51">
        <f t="shared" si="180"/>
        <v>0</v>
      </c>
      <c r="BE213" s="51">
        <f t="shared" si="180"/>
        <v>0</v>
      </c>
      <c r="BF213" s="51">
        <f t="shared" si="180"/>
        <v>0</v>
      </c>
      <c r="BG213" s="51">
        <f t="shared" si="180"/>
        <v>0</v>
      </c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286"/>
    </row>
    <row r="214" spans="1:79" ht="14.25" x14ac:dyDescent="0.25">
      <c r="A214" s="103"/>
      <c r="B214" s="971" t="s">
        <v>310</v>
      </c>
      <c r="C214" s="972"/>
      <c r="D214" s="572"/>
      <c r="E214" s="984"/>
      <c r="F214" s="985"/>
      <c r="G214" s="985"/>
      <c r="H214" s="1004"/>
      <c r="I214" s="580"/>
      <c r="J214" s="637"/>
      <c r="K214" s="637"/>
      <c r="L214" s="637"/>
      <c r="M214" s="637"/>
      <c r="N214" s="637"/>
      <c r="O214" s="637"/>
      <c r="P214" s="637"/>
      <c r="Q214" s="637"/>
      <c r="R214" s="637"/>
      <c r="S214" s="637"/>
      <c r="T214" s="637"/>
      <c r="U214" s="638"/>
      <c r="V214" s="135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665">
        <f t="shared" si="178"/>
        <v>0</v>
      </c>
      <c r="AU214" s="51"/>
      <c r="AV214" s="51">
        <f t="shared" si="180"/>
        <v>0</v>
      </c>
      <c r="AW214" s="51">
        <f t="shared" si="180"/>
        <v>0</v>
      </c>
      <c r="AX214" s="51">
        <f t="shared" si="180"/>
        <v>0</v>
      </c>
      <c r="AY214" s="51">
        <f t="shared" si="180"/>
        <v>0</v>
      </c>
      <c r="AZ214" s="51">
        <f t="shared" si="180"/>
        <v>0</v>
      </c>
      <c r="BA214" s="51">
        <f t="shared" si="180"/>
        <v>0</v>
      </c>
      <c r="BB214" s="51">
        <f t="shared" si="180"/>
        <v>0</v>
      </c>
      <c r="BC214" s="51">
        <f t="shared" si="180"/>
        <v>0</v>
      </c>
      <c r="BD214" s="51">
        <f t="shared" si="180"/>
        <v>0</v>
      </c>
      <c r="BE214" s="51">
        <f t="shared" si="180"/>
        <v>0</v>
      </c>
      <c r="BF214" s="51">
        <f t="shared" si="180"/>
        <v>0</v>
      </c>
      <c r="BG214" s="51">
        <f t="shared" si="180"/>
        <v>0</v>
      </c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286"/>
    </row>
    <row r="215" spans="1:79" ht="14.25" hidden="1" x14ac:dyDescent="0.25">
      <c r="A215" s="103"/>
      <c r="B215" s="51"/>
      <c r="C215" s="120"/>
      <c r="D215" s="601"/>
      <c r="E215" s="984"/>
      <c r="F215" s="985"/>
      <c r="G215" s="985"/>
      <c r="H215" s="1004"/>
      <c r="I215" s="580"/>
      <c r="J215" s="637"/>
      <c r="K215" s="637"/>
      <c r="L215" s="637"/>
      <c r="M215" s="637"/>
      <c r="N215" s="637"/>
      <c r="O215" s="637"/>
      <c r="P215" s="637"/>
      <c r="Q215" s="637"/>
      <c r="R215" s="637"/>
      <c r="S215" s="637"/>
      <c r="T215" s="637"/>
      <c r="U215" s="638"/>
      <c r="V215" s="135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665">
        <f t="shared" si="178"/>
        <v>0</v>
      </c>
      <c r="AU215" s="51"/>
      <c r="AV215" s="51">
        <f t="shared" si="180"/>
        <v>0</v>
      </c>
      <c r="AW215" s="51">
        <f t="shared" si="180"/>
        <v>0</v>
      </c>
      <c r="AX215" s="51">
        <f t="shared" si="180"/>
        <v>0</v>
      </c>
      <c r="AY215" s="51">
        <f t="shared" si="180"/>
        <v>0</v>
      </c>
      <c r="AZ215" s="51">
        <f t="shared" si="180"/>
        <v>0</v>
      </c>
      <c r="BA215" s="51">
        <f t="shared" si="180"/>
        <v>0</v>
      </c>
      <c r="BB215" s="51">
        <f t="shared" si="180"/>
        <v>0</v>
      </c>
      <c r="BC215" s="51">
        <f t="shared" si="180"/>
        <v>0</v>
      </c>
      <c r="BD215" s="51">
        <f t="shared" si="180"/>
        <v>0</v>
      </c>
      <c r="BE215" s="51">
        <f t="shared" si="180"/>
        <v>0</v>
      </c>
      <c r="BF215" s="51">
        <f t="shared" si="180"/>
        <v>0</v>
      </c>
      <c r="BG215" s="51">
        <f t="shared" si="180"/>
        <v>0</v>
      </c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286"/>
    </row>
    <row r="216" spans="1:79" ht="14.25" hidden="1" x14ac:dyDescent="0.25">
      <c r="A216" s="103"/>
      <c r="B216" s="51"/>
      <c r="C216" s="120"/>
      <c r="D216" s="601"/>
      <c r="E216" s="984"/>
      <c r="F216" s="985"/>
      <c r="G216" s="985"/>
      <c r="H216" s="1004"/>
      <c r="I216" s="580"/>
      <c r="J216" s="637"/>
      <c r="K216" s="637"/>
      <c r="L216" s="637"/>
      <c r="M216" s="637"/>
      <c r="N216" s="637"/>
      <c r="O216" s="637"/>
      <c r="P216" s="637"/>
      <c r="Q216" s="637"/>
      <c r="R216" s="637"/>
      <c r="S216" s="637"/>
      <c r="T216" s="637"/>
      <c r="U216" s="638"/>
      <c r="V216" s="135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665">
        <f t="shared" si="178"/>
        <v>0</v>
      </c>
      <c r="AU216" s="51"/>
      <c r="AV216" s="51">
        <f t="shared" si="180"/>
        <v>0</v>
      </c>
      <c r="AW216" s="51">
        <f t="shared" si="180"/>
        <v>0</v>
      </c>
      <c r="AX216" s="51">
        <f t="shared" si="180"/>
        <v>0</v>
      </c>
      <c r="AY216" s="51">
        <f t="shared" si="180"/>
        <v>0</v>
      </c>
      <c r="AZ216" s="51">
        <f t="shared" si="180"/>
        <v>0</v>
      </c>
      <c r="BA216" s="51">
        <f t="shared" si="180"/>
        <v>0</v>
      </c>
      <c r="BB216" s="51">
        <f t="shared" si="180"/>
        <v>0</v>
      </c>
      <c r="BC216" s="51">
        <f t="shared" si="180"/>
        <v>0</v>
      </c>
      <c r="BD216" s="51">
        <f t="shared" si="180"/>
        <v>0</v>
      </c>
      <c r="BE216" s="51">
        <f t="shared" si="180"/>
        <v>0</v>
      </c>
      <c r="BF216" s="51">
        <f t="shared" si="180"/>
        <v>0</v>
      </c>
      <c r="BG216" s="51">
        <f t="shared" si="180"/>
        <v>0</v>
      </c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286"/>
    </row>
    <row r="217" spans="1:79" ht="14.25" x14ac:dyDescent="0.25">
      <c r="A217" s="103"/>
      <c r="B217" s="51"/>
      <c r="C217" s="120"/>
      <c r="D217" s="601"/>
      <c r="E217" s="982"/>
      <c r="F217" s="983"/>
      <c r="G217" s="983"/>
      <c r="H217" s="1005"/>
      <c r="I217" s="584"/>
      <c r="J217" s="639"/>
      <c r="K217" s="639"/>
      <c r="L217" s="639"/>
      <c r="M217" s="639"/>
      <c r="N217" s="639"/>
      <c r="O217" s="639"/>
      <c r="P217" s="639"/>
      <c r="Q217" s="639"/>
      <c r="R217" s="639"/>
      <c r="S217" s="639"/>
      <c r="T217" s="639"/>
      <c r="U217" s="640"/>
      <c r="V217" s="135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665">
        <f t="shared" si="178"/>
        <v>0</v>
      </c>
      <c r="AU217" s="51"/>
      <c r="AV217" s="51">
        <f t="shared" si="180"/>
        <v>0</v>
      </c>
      <c r="AW217" s="51">
        <f t="shared" si="180"/>
        <v>0</v>
      </c>
      <c r="AX217" s="51">
        <f t="shared" si="180"/>
        <v>0</v>
      </c>
      <c r="AY217" s="51">
        <f t="shared" si="180"/>
        <v>0</v>
      </c>
      <c r="AZ217" s="51">
        <f t="shared" si="180"/>
        <v>0</v>
      </c>
      <c r="BA217" s="51">
        <f t="shared" si="180"/>
        <v>0</v>
      </c>
      <c r="BB217" s="51">
        <f t="shared" si="180"/>
        <v>0</v>
      </c>
      <c r="BC217" s="51">
        <f t="shared" si="180"/>
        <v>0</v>
      </c>
      <c r="BD217" s="51">
        <f t="shared" si="180"/>
        <v>0</v>
      </c>
      <c r="BE217" s="51">
        <f t="shared" si="180"/>
        <v>0</v>
      </c>
      <c r="BF217" s="51">
        <f t="shared" si="180"/>
        <v>0</v>
      </c>
      <c r="BG217" s="51">
        <f t="shared" si="180"/>
        <v>0</v>
      </c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286"/>
    </row>
    <row r="218" spans="1:79" ht="5.0999999999999996" customHeight="1" x14ac:dyDescent="0.25">
      <c r="A218" s="103"/>
      <c r="B218" s="51"/>
      <c r="C218" s="120"/>
      <c r="D218" s="572"/>
      <c r="E218" s="643"/>
      <c r="F218" s="643"/>
      <c r="G218" s="643"/>
      <c r="H218" s="643"/>
      <c r="I218" s="643"/>
      <c r="J218" s="644"/>
      <c r="K218" s="644"/>
      <c r="L218" s="644"/>
      <c r="M218" s="644"/>
      <c r="N218" s="644"/>
      <c r="O218" s="644"/>
      <c r="P218" s="644"/>
      <c r="Q218" s="644"/>
      <c r="R218" s="644"/>
      <c r="S218" s="644"/>
      <c r="T218" s="644"/>
      <c r="U218" s="644"/>
      <c r="V218" s="135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286"/>
    </row>
    <row r="219" spans="1:79" ht="12.75" customHeight="1" x14ac:dyDescent="0.25">
      <c r="A219" s="103"/>
      <c r="B219" s="51"/>
      <c r="C219" s="120"/>
      <c r="D219" s="572"/>
      <c r="E219" s="989" t="s">
        <v>344</v>
      </c>
      <c r="F219" s="990"/>
      <c r="G219" s="991"/>
      <c r="H219" s="1006"/>
      <c r="I219" s="631" t="s">
        <v>126</v>
      </c>
      <c r="J219" s="632">
        <f>SUM(J220:J235)</f>
        <v>0</v>
      </c>
      <c r="K219" s="633">
        <f t="shared" ref="K219:U219" si="181">SUM(K220:K235)</f>
        <v>0</v>
      </c>
      <c r="L219" s="633">
        <f t="shared" si="181"/>
        <v>0</v>
      </c>
      <c r="M219" s="633">
        <f t="shared" si="181"/>
        <v>0</v>
      </c>
      <c r="N219" s="633">
        <f t="shared" si="181"/>
        <v>0</v>
      </c>
      <c r="O219" s="633">
        <f t="shared" si="181"/>
        <v>0</v>
      </c>
      <c r="P219" s="633">
        <f t="shared" si="181"/>
        <v>0</v>
      </c>
      <c r="Q219" s="633">
        <f t="shared" si="181"/>
        <v>0</v>
      </c>
      <c r="R219" s="633">
        <f t="shared" si="181"/>
        <v>0</v>
      </c>
      <c r="S219" s="633">
        <f t="shared" si="181"/>
        <v>0</v>
      </c>
      <c r="T219" s="633">
        <f t="shared" si="181"/>
        <v>0</v>
      </c>
      <c r="U219" s="634">
        <f t="shared" si="181"/>
        <v>0</v>
      </c>
      <c r="V219" s="135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665" t="str">
        <f>+E219</f>
        <v>Otro personal fijo</v>
      </c>
      <c r="AU219" s="51">
        <f>SUM(AV219:BG219)</f>
        <v>0</v>
      </c>
      <c r="AV219" s="51">
        <f t="shared" ref="AV219:BG219" si="182">SUM(AV220:AV235)</f>
        <v>0</v>
      </c>
      <c r="AW219" s="51">
        <f t="shared" si="182"/>
        <v>0</v>
      </c>
      <c r="AX219" s="51">
        <f t="shared" si="182"/>
        <v>0</v>
      </c>
      <c r="AY219" s="51">
        <f t="shared" si="182"/>
        <v>0</v>
      </c>
      <c r="AZ219" s="51">
        <f t="shared" si="182"/>
        <v>0</v>
      </c>
      <c r="BA219" s="51">
        <f t="shared" si="182"/>
        <v>0</v>
      </c>
      <c r="BB219" s="51">
        <f t="shared" si="182"/>
        <v>0</v>
      </c>
      <c r="BC219" s="51">
        <f t="shared" si="182"/>
        <v>0</v>
      </c>
      <c r="BD219" s="51">
        <f t="shared" si="182"/>
        <v>0</v>
      </c>
      <c r="BE219" s="51">
        <f t="shared" si="182"/>
        <v>0</v>
      </c>
      <c r="BF219" s="51">
        <f t="shared" si="182"/>
        <v>0</v>
      </c>
      <c r="BG219" s="51">
        <f t="shared" si="182"/>
        <v>0</v>
      </c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286"/>
    </row>
    <row r="220" spans="1:79" ht="14.25" x14ac:dyDescent="0.25">
      <c r="A220" s="103"/>
      <c r="B220" s="51"/>
      <c r="C220" s="120"/>
      <c r="D220" s="601"/>
      <c r="E220" s="992"/>
      <c r="F220" s="993"/>
      <c r="G220" s="993"/>
      <c r="H220" s="1007"/>
      <c r="I220" s="580"/>
      <c r="J220" s="635"/>
      <c r="K220" s="635"/>
      <c r="L220" s="635"/>
      <c r="M220" s="635"/>
      <c r="N220" s="635"/>
      <c r="O220" s="635"/>
      <c r="P220" s="635"/>
      <c r="Q220" s="635"/>
      <c r="R220" s="635"/>
      <c r="S220" s="635"/>
      <c r="T220" s="635"/>
      <c r="U220" s="636"/>
      <c r="V220" s="135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665">
        <f t="shared" ref="AT220:AT235" si="183">+E220</f>
        <v>0</v>
      </c>
      <c r="AU220" s="51"/>
      <c r="AV220" s="51">
        <f t="shared" ref="AV220:AV235" si="184">+J220+(J220*$I220)</f>
        <v>0</v>
      </c>
      <c r="AW220" s="51">
        <f t="shared" ref="AW220:AW235" si="185">+K220+(K220*$I220)</f>
        <v>0</v>
      </c>
      <c r="AX220" s="51">
        <f t="shared" ref="AX220:AX235" si="186">+L220+(L220*$I220)</f>
        <v>0</v>
      </c>
      <c r="AY220" s="51">
        <f t="shared" ref="AY220:AY235" si="187">+M220+(M220*$I220)</f>
        <v>0</v>
      </c>
      <c r="AZ220" s="51">
        <f t="shared" ref="AZ220:AZ235" si="188">+N220+(N220*$I220)</f>
        <v>0</v>
      </c>
      <c r="BA220" s="51">
        <f t="shared" ref="BA220:BA235" si="189">+O220+(O220*$I220)</f>
        <v>0</v>
      </c>
      <c r="BB220" s="51">
        <f t="shared" ref="BB220:BB235" si="190">+P220+(P220*$I220)</f>
        <v>0</v>
      </c>
      <c r="BC220" s="51">
        <f t="shared" ref="BC220:BC235" si="191">+Q220+(Q220*$I220)</f>
        <v>0</v>
      </c>
      <c r="BD220" s="51">
        <f t="shared" ref="BD220:BD235" si="192">+R220+(R220*$I220)</f>
        <v>0</v>
      </c>
      <c r="BE220" s="51">
        <f t="shared" ref="BE220:BE235" si="193">+S220+(S220*$I220)</f>
        <v>0</v>
      </c>
      <c r="BF220" s="51">
        <f t="shared" ref="BF220:BF235" si="194">+T220+(T220*$I220)</f>
        <v>0</v>
      </c>
      <c r="BG220" s="51">
        <f t="shared" ref="BG220:BG235" si="195">+U220+(U220*$I220)</f>
        <v>0</v>
      </c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286"/>
    </row>
    <row r="221" spans="1:79" ht="14.25" customHeight="1" x14ac:dyDescent="0.25">
      <c r="A221" s="103"/>
      <c r="B221" s="51"/>
      <c r="C221" s="120"/>
      <c r="D221" s="601"/>
      <c r="E221" s="984"/>
      <c r="F221" s="985"/>
      <c r="G221" s="985"/>
      <c r="H221" s="1007"/>
      <c r="I221" s="580"/>
      <c r="J221" s="637"/>
      <c r="K221" s="637"/>
      <c r="L221" s="637"/>
      <c r="M221" s="637"/>
      <c r="N221" s="637"/>
      <c r="O221" s="637"/>
      <c r="P221" s="637"/>
      <c r="Q221" s="637"/>
      <c r="R221" s="637"/>
      <c r="S221" s="637"/>
      <c r="T221" s="637"/>
      <c r="U221" s="638"/>
      <c r="V221" s="135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665">
        <f t="shared" si="183"/>
        <v>0</v>
      </c>
      <c r="AU221" s="51"/>
      <c r="AV221" s="51">
        <f t="shared" si="184"/>
        <v>0</v>
      </c>
      <c r="AW221" s="51">
        <f t="shared" si="185"/>
        <v>0</v>
      </c>
      <c r="AX221" s="51">
        <f t="shared" si="186"/>
        <v>0</v>
      </c>
      <c r="AY221" s="51">
        <f t="shared" si="187"/>
        <v>0</v>
      </c>
      <c r="AZ221" s="51">
        <f t="shared" si="188"/>
        <v>0</v>
      </c>
      <c r="BA221" s="51">
        <f t="shared" si="189"/>
        <v>0</v>
      </c>
      <c r="BB221" s="51">
        <f t="shared" si="190"/>
        <v>0</v>
      </c>
      <c r="BC221" s="51">
        <f t="shared" si="191"/>
        <v>0</v>
      </c>
      <c r="BD221" s="51">
        <f t="shared" si="192"/>
        <v>0</v>
      </c>
      <c r="BE221" s="51">
        <f t="shared" si="193"/>
        <v>0</v>
      </c>
      <c r="BF221" s="51">
        <f t="shared" si="194"/>
        <v>0</v>
      </c>
      <c r="BG221" s="51">
        <f t="shared" si="195"/>
        <v>0</v>
      </c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286"/>
    </row>
    <row r="222" spans="1:79" ht="14.25" x14ac:dyDescent="0.25">
      <c r="A222" s="103"/>
      <c r="B222" s="971" t="s">
        <v>310</v>
      </c>
      <c r="C222" s="972"/>
      <c r="D222" s="572"/>
      <c r="E222" s="984"/>
      <c r="F222" s="985"/>
      <c r="G222" s="985"/>
      <c r="H222" s="1007"/>
      <c r="I222" s="580"/>
      <c r="J222" s="637"/>
      <c r="K222" s="637"/>
      <c r="L222" s="637"/>
      <c r="M222" s="637"/>
      <c r="N222" s="637"/>
      <c r="O222" s="637"/>
      <c r="P222" s="637"/>
      <c r="Q222" s="637"/>
      <c r="R222" s="637"/>
      <c r="S222" s="637"/>
      <c r="T222" s="637"/>
      <c r="U222" s="638"/>
      <c r="V222" s="135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677">
        <f t="shared" si="183"/>
        <v>0</v>
      </c>
      <c r="AU222" s="678"/>
      <c r="AV222" s="678">
        <f t="shared" si="184"/>
        <v>0</v>
      </c>
      <c r="AW222" s="678">
        <f t="shared" si="185"/>
        <v>0</v>
      </c>
      <c r="AX222" s="678">
        <f t="shared" si="186"/>
        <v>0</v>
      </c>
      <c r="AY222" s="678">
        <f t="shared" si="187"/>
        <v>0</v>
      </c>
      <c r="AZ222" s="678">
        <f t="shared" si="188"/>
        <v>0</v>
      </c>
      <c r="BA222" s="678">
        <f t="shared" si="189"/>
        <v>0</v>
      </c>
      <c r="BB222" s="678">
        <f t="shared" si="190"/>
        <v>0</v>
      </c>
      <c r="BC222" s="678">
        <f t="shared" si="191"/>
        <v>0</v>
      </c>
      <c r="BD222" s="678">
        <f t="shared" si="192"/>
        <v>0</v>
      </c>
      <c r="BE222" s="678">
        <f t="shared" si="193"/>
        <v>0</v>
      </c>
      <c r="BF222" s="678">
        <f t="shared" si="194"/>
        <v>0</v>
      </c>
      <c r="BG222" s="678">
        <f t="shared" si="195"/>
        <v>0</v>
      </c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286"/>
    </row>
    <row r="223" spans="1:79" ht="14.25" hidden="1" x14ac:dyDescent="0.25">
      <c r="A223" s="103"/>
      <c r="B223" s="51"/>
      <c r="C223" s="120"/>
      <c r="D223" s="601"/>
      <c r="E223" s="984"/>
      <c r="F223" s="985"/>
      <c r="G223" s="985"/>
      <c r="H223" s="1007"/>
      <c r="I223" s="580"/>
      <c r="J223" s="637"/>
      <c r="K223" s="637"/>
      <c r="L223" s="637"/>
      <c r="M223" s="637"/>
      <c r="N223" s="637"/>
      <c r="O223" s="637"/>
      <c r="P223" s="637"/>
      <c r="Q223" s="637"/>
      <c r="R223" s="637"/>
      <c r="S223" s="637"/>
      <c r="T223" s="637"/>
      <c r="U223" s="638"/>
      <c r="V223" s="135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665">
        <f t="shared" si="183"/>
        <v>0</v>
      </c>
      <c r="AU223" s="51"/>
      <c r="AV223" s="51">
        <f t="shared" si="184"/>
        <v>0</v>
      </c>
      <c r="AW223" s="51">
        <f t="shared" si="185"/>
        <v>0</v>
      </c>
      <c r="AX223" s="51">
        <f t="shared" si="186"/>
        <v>0</v>
      </c>
      <c r="AY223" s="51">
        <f t="shared" si="187"/>
        <v>0</v>
      </c>
      <c r="AZ223" s="51">
        <f t="shared" si="188"/>
        <v>0</v>
      </c>
      <c r="BA223" s="51">
        <f t="shared" si="189"/>
        <v>0</v>
      </c>
      <c r="BB223" s="51">
        <f t="shared" si="190"/>
        <v>0</v>
      </c>
      <c r="BC223" s="51">
        <f t="shared" si="191"/>
        <v>0</v>
      </c>
      <c r="BD223" s="51">
        <f t="shared" si="192"/>
        <v>0</v>
      </c>
      <c r="BE223" s="51">
        <f t="shared" si="193"/>
        <v>0</v>
      </c>
      <c r="BF223" s="51">
        <f t="shared" si="194"/>
        <v>0</v>
      </c>
      <c r="BG223" s="51">
        <f t="shared" si="195"/>
        <v>0</v>
      </c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286"/>
    </row>
    <row r="224" spans="1:79" ht="14.25" hidden="1" x14ac:dyDescent="0.25">
      <c r="A224" s="103"/>
      <c r="B224" s="51"/>
      <c r="C224" s="120"/>
      <c r="D224" s="601"/>
      <c r="E224" s="984"/>
      <c r="F224" s="985"/>
      <c r="G224" s="985"/>
      <c r="H224" s="1007"/>
      <c r="I224" s="580"/>
      <c r="J224" s="637"/>
      <c r="K224" s="637"/>
      <c r="L224" s="637"/>
      <c r="M224" s="637"/>
      <c r="N224" s="637"/>
      <c r="O224" s="637"/>
      <c r="P224" s="637"/>
      <c r="Q224" s="637"/>
      <c r="R224" s="637"/>
      <c r="S224" s="637"/>
      <c r="T224" s="637"/>
      <c r="U224" s="638"/>
      <c r="V224" s="135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665">
        <f t="shared" si="183"/>
        <v>0</v>
      </c>
      <c r="AU224" s="51"/>
      <c r="AV224" s="51">
        <f t="shared" si="184"/>
        <v>0</v>
      </c>
      <c r="AW224" s="51">
        <f t="shared" si="185"/>
        <v>0</v>
      </c>
      <c r="AX224" s="51">
        <f t="shared" si="186"/>
        <v>0</v>
      </c>
      <c r="AY224" s="51">
        <f t="shared" si="187"/>
        <v>0</v>
      </c>
      <c r="AZ224" s="51">
        <f t="shared" si="188"/>
        <v>0</v>
      </c>
      <c r="BA224" s="51">
        <f t="shared" si="189"/>
        <v>0</v>
      </c>
      <c r="BB224" s="51">
        <f t="shared" si="190"/>
        <v>0</v>
      </c>
      <c r="BC224" s="51">
        <f t="shared" si="191"/>
        <v>0</v>
      </c>
      <c r="BD224" s="51">
        <f t="shared" si="192"/>
        <v>0</v>
      </c>
      <c r="BE224" s="51">
        <f t="shared" si="193"/>
        <v>0</v>
      </c>
      <c r="BF224" s="51">
        <f t="shared" si="194"/>
        <v>0</v>
      </c>
      <c r="BG224" s="51">
        <f t="shared" si="195"/>
        <v>0</v>
      </c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286"/>
    </row>
    <row r="225" spans="1:79" ht="14.25" hidden="1" x14ac:dyDescent="0.25">
      <c r="A225" s="103"/>
      <c r="B225" s="51"/>
      <c r="C225" s="120"/>
      <c r="D225" s="601"/>
      <c r="E225" s="984"/>
      <c r="F225" s="985"/>
      <c r="G225" s="985"/>
      <c r="H225" s="1007"/>
      <c r="I225" s="580"/>
      <c r="J225" s="637"/>
      <c r="K225" s="637"/>
      <c r="L225" s="637"/>
      <c r="M225" s="637"/>
      <c r="N225" s="637"/>
      <c r="O225" s="637"/>
      <c r="P225" s="637"/>
      <c r="Q225" s="637"/>
      <c r="R225" s="637"/>
      <c r="S225" s="637"/>
      <c r="T225" s="637"/>
      <c r="U225" s="638"/>
      <c r="V225" s="135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665">
        <f t="shared" si="183"/>
        <v>0</v>
      </c>
      <c r="AU225" s="51"/>
      <c r="AV225" s="51">
        <f t="shared" si="184"/>
        <v>0</v>
      </c>
      <c r="AW225" s="51">
        <f t="shared" si="185"/>
        <v>0</v>
      </c>
      <c r="AX225" s="51">
        <f t="shared" si="186"/>
        <v>0</v>
      </c>
      <c r="AY225" s="51">
        <f t="shared" si="187"/>
        <v>0</v>
      </c>
      <c r="AZ225" s="51">
        <f t="shared" si="188"/>
        <v>0</v>
      </c>
      <c r="BA225" s="51">
        <f t="shared" si="189"/>
        <v>0</v>
      </c>
      <c r="BB225" s="51">
        <f t="shared" si="190"/>
        <v>0</v>
      </c>
      <c r="BC225" s="51">
        <f t="shared" si="191"/>
        <v>0</v>
      </c>
      <c r="BD225" s="51">
        <f t="shared" si="192"/>
        <v>0</v>
      </c>
      <c r="BE225" s="51">
        <f t="shared" si="193"/>
        <v>0</v>
      </c>
      <c r="BF225" s="51">
        <f t="shared" si="194"/>
        <v>0</v>
      </c>
      <c r="BG225" s="51">
        <f t="shared" si="195"/>
        <v>0</v>
      </c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286"/>
    </row>
    <row r="226" spans="1:79" ht="14.25" hidden="1" x14ac:dyDescent="0.25">
      <c r="A226" s="103"/>
      <c r="B226" s="51"/>
      <c r="C226" s="120"/>
      <c r="D226" s="601"/>
      <c r="E226" s="984"/>
      <c r="F226" s="985"/>
      <c r="G226" s="985"/>
      <c r="H226" s="1007"/>
      <c r="I226" s="580"/>
      <c r="J226" s="637"/>
      <c r="K226" s="637"/>
      <c r="L226" s="637"/>
      <c r="M226" s="637"/>
      <c r="N226" s="637"/>
      <c r="O226" s="637"/>
      <c r="P226" s="637"/>
      <c r="Q226" s="637"/>
      <c r="R226" s="637"/>
      <c r="S226" s="637"/>
      <c r="T226" s="637"/>
      <c r="U226" s="638"/>
      <c r="V226" s="135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665">
        <f t="shared" si="183"/>
        <v>0</v>
      </c>
      <c r="AU226" s="51"/>
      <c r="AV226" s="51">
        <f t="shared" si="184"/>
        <v>0</v>
      </c>
      <c r="AW226" s="51">
        <f t="shared" si="185"/>
        <v>0</v>
      </c>
      <c r="AX226" s="51">
        <f t="shared" si="186"/>
        <v>0</v>
      </c>
      <c r="AY226" s="51">
        <f t="shared" si="187"/>
        <v>0</v>
      </c>
      <c r="AZ226" s="51">
        <f t="shared" si="188"/>
        <v>0</v>
      </c>
      <c r="BA226" s="51">
        <f t="shared" si="189"/>
        <v>0</v>
      </c>
      <c r="BB226" s="51">
        <f t="shared" si="190"/>
        <v>0</v>
      </c>
      <c r="BC226" s="51">
        <f t="shared" si="191"/>
        <v>0</v>
      </c>
      <c r="BD226" s="51">
        <f t="shared" si="192"/>
        <v>0</v>
      </c>
      <c r="BE226" s="51">
        <f t="shared" si="193"/>
        <v>0</v>
      </c>
      <c r="BF226" s="51">
        <f t="shared" si="194"/>
        <v>0</v>
      </c>
      <c r="BG226" s="51">
        <f t="shared" si="195"/>
        <v>0</v>
      </c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286"/>
    </row>
    <row r="227" spans="1:79" ht="14.25" hidden="1" x14ac:dyDescent="0.25">
      <c r="A227" s="103"/>
      <c r="B227" s="51"/>
      <c r="C227" s="120"/>
      <c r="D227" s="601"/>
      <c r="E227" s="984"/>
      <c r="F227" s="985"/>
      <c r="G227" s="985"/>
      <c r="H227" s="1007"/>
      <c r="I227" s="580"/>
      <c r="J227" s="637"/>
      <c r="K227" s="637"/>
      <c r="L227" s="637"/>
      <c r="M227" s="637"/>
      <c r="N227" s="637"/>
      <c r="O227" s="637"/>
      <c r="P227" s="637"/>
      <c r="Q227" s="637"/>
      <c r="R227" s="637"/>
      <c r="S227" s="637"/>
      <c r="T227" s="637"/>
      <c r="U227" s="638"/>
      <c r="V227" s="135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665">
        <f t="shared" si="183"/>
        <v>0</v>
      </c>
      <c r="AU227" s="51"/>
      <c r="AV227" s="51">
        <f t="shared" si="184"/>
        <v>0</v>
      </c>
      <c r="AW227" s="51">
        <f t="shared" si="185"/>
        <v>0</v>
      </c>
      <c r="AX227" s="51">
        <f t="shared" si="186"/>
        <v>0</v>
      </c>
      <c r="AY227" s="51">
        <f t="shared" si="187"/>
        <v>0</v>
      </c>
      <c r="AZ227" s="51">
        <f t="shared" si="188"/>
        <v>0</v>
      </c>
      <c r="BA227" s="51">
        <f t="shared" si="189"/>
        <v>0</v>
      </c>
      <c r="BB227" s="51">
        <f t="shared" si="190"/>
        <v>0</v>
      </c>
      <c r="BC227" s="51">
        <f t="shared" si="191"/>
        <v>0</v>
      </c>
      <c r="BD227" s="51">
        <f t="shared" si="192"/>
        <v>0</v>
      </c>
      <c r="BE227" s="51">
        <f t="shared" si="193"/>
        <v>0</v>
      </c>
      <c r="BF227" s="51">
        <f t="shared" si="194"/>
        <v>0</v>
      </c>
      <c r="BG227" s="51">
        <f t="shared" si="195"/>
        <v>0</v>
      </c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286"/>
    </row>
    <row r="228" spans="1:79" ht="14.25" hidden="1" x14ac:dyDescent="0.25">
      <c r="A228" s="103"/>
      <c r="B228" s="51"/>
      <c r="C228" s="120"/>
      <c r="D228" s="601"/>
      <c r="E228" s="984"/>
      <c r="F228" s="985"/>
      <c r="G228" s="985"/>
      <c r="H228" s="1007"/>
      <c r="I228" s="580"/>
      <c r="J228" s="637"/>
      <c r="K228" s="637"/>
      <c r="L228" s="637"/>
      <c r="M228" s="637"/>
      <c r="N228" s="637"/>
      <c r="O228" s="637"/>
      <c r="P228" s="637"/>
      <c r="Q228" s="637"/>
      <c r="R228" s="637"/>
      <c r="S228" s="637"/>
      <c r="T228" s="637"/>
      <c r="U228" s="638"/>
      <c r="V228" s="135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665">
        <f t="shared" si="183"/>
        <v>0</v>
      </c>
      <c r="AU228" s="51"/>
      <c r="AV228" s="51">
        <f t="shared" si="184"/>
        <v>0</v>
      </c>
      <c r="AW228" s="51">
        <f t="shared" si="185"/>
        <v>0</v>
      </c>
      <c r="AX228" s="51">
        <f t="shared" si="186"/>
        <v>0</v>
      </c>
      <c r="AY228" s="51">
        <f t="shared" si="187"/>
        <v>0</v>
      </c>
      <c r="AZ228" s="51">
        <f t="shared" si="188"/>
        <v>0</v>
      </c>
      <c r="BA228" s="51">
        <f t="shared" si="189"/>
        <v>0</v>
      </c>
      <c r="BB228" s="51">
        <f t="shared" si="190"/>
        <v>0</v>
      </c>
      <c r="BC228" s="51">
        <f t="shared" si="191"/>
        <v>0</v>
      </c>
      <c r="BD228" s="51">
        <f t="shared" si="192"/>
        <v>0</v>
      </c>
      <c r="BE228" s="51">
        <f t="shared" si="193"/>
        <v>0</v>
      </c>
      <c r="BF228" s="51">
        <f t="shared" si="194"/>
        <v>0</v>
      </c>
      <c r="BG228" s="51">
        <f t="shared" si="195"/>
        <v>0</v>
      </c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286"/>
    </row>
    <row r="229" spans="1:79" ht="14.25" hidden="1" x14ac:dyDescent="0.25">
      <c r="A229" s="103"/>
      <c r="B229" s="51"/>
      <c r="C229" s="120"/>
      <c r="D229" s="601"/>
      <c r="E229" s="984"/>
      <c r="F229" s="985"/>
      <c r="G229" s="985"/>
      <c r="H229" s="1007"/>
      <c r="I229" s="580"/>
      <c r="J229" s="637"/>
      <c r="K229" s="637"/>
      <c r="L229" s="637"/>
      <c r="M229" s="637"/>
      <c r="N229" s="637"/>
      <c r="O229" s="637"/>
      <c r="P229" s="637"/>
      <c r="Q229" s="637"/>
      <c r="R229" s="637"/>
      <c r="S229" s="637"/>
      <c r="T229" s="637"/>
      <c r="U229" s="638"/>
      <c r="V229" s="135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665">
        <f t="shared" si="183"/>
        <v>0</v>
      </c>
      <c r="AU229" s="51"/>
      <c r="AV229" s="51">
        <f t="shared" si="184"/>
        <v>0</v>
      </c>
      <c r="AW229" s="51">
        <f t="shared" si="185"/>
        <v>0</v>
      </c>
      <c r="AX229" s="51">
        <f t="shared" si="186"/>
        <v>0</v>
      </c>
      <c r="AY229" s="51">
        <f t="shared" si="187"/>
        <v>0</v>
      </c>
      <c r="AZ229" s="51">
        <f t="shared" si="188"/>
        <v>0</v>
      </c>
      <c r="BA229" s="51">
        <f t="shared" si="189"/>
        <v>0</v>
      </c>
      <c r="BB229" s="51">
        <f t="shared" si="190"/>
        <v>0</v>
      </c>
      <c r="BC229" s="51">
        <f t="shared" si="191"/>
        <v>0</v>
      </c>
      <c r="BD229" s="51">
        <f t="shared" si="192"/>
        <v>0</v>
      </c>
      <c r="BE229" s="51">
        <f t="shared" si="193"/>
        <v>0</v>
      </c>
      <c r="BF229" s="51">
        <f t="shared" si="194"/>
        <v>0</v>
      </c>
      <c r="BG229" s="51">
        <f t="shared" si="195"/>
        <v>0</v>
      </c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286"/>
    </row>
    <row r="230" spans="1:79" ht="14.25" hidden="1" x14ac:dyDescent="0.25">
      <c r="A230" s="103"/>
      <c r="B230" s="51"/>
      <c r="C230" s="120"/>
      <c r="D230" s="601"/>
      <c r="E230" s="984"/>
      <c r="F230" s="985"/>
      <c r="G230" s="985"/>
      <c r="H230" s="1007"/>
      <c r="I230" s="580"/>
      <c r="J230" s="637"/>
      <c r="K230" s="637"/>
      <c r="L230" s="637"/>
      <c r="M230" s="637"/>
      <c r="N230" s="637"/>
      <c r="O230" s="637"/>
      <c r="P230" s="637"/>
      <c r="Q230" s="637"/>
      <c r="R230" s="637"/>
      <c r="S230" s="637"/>
      <c r="T230" s="637"/>
      <c r="U230" s="638"/>
      <c r="V230" s="135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665">
        <f t="shared" si="183"/>
        <v>0</v>
      </c>
      <c r="AU230" s="51"/>
      <c r="AV230" s="51">
        <f t="shared" si="184"/>
        <v>0</v>
      </c>
      <c r="AW230" s="51">
        <f t="shared" si="185"/>
        <v>0</v>
      </c>
      <c r="AX230" s="51">
        <f t="shared" si="186"/>
        <v>0</v>
      </c>
      <c r="AY230" s="51">
        <f t="shared" si="187"/>
        <v>0</v>
      </c>
      <c r="AZ230" s="51">
        <f t="shared" si="188"/>
        <v>0</v>
      </c>
      <c r="BA230" s="51">
        <f t="shared" si="189"/>
        <v>0</v>
      </c>
      <c r="BB230" s="51">
        <f t="shared" si="190"/>
        <v>0</v>
      </c>
      <c r="BC230" s="51">
        <f t="shared" si="191"/>
        <v>0</v>
      </c>
      <c r="BD230" s="51">
        <f t="shared" si="192"/>
        <v>0</v>
      </c>
      <c r="BE230" s="51">
        <f t="shared" si="193"/>
        <v>0</v>
      </c>
      <c r="BF230" s="51">
        <f t="shared" si="194"/>
        <v>0</v>
      </c>
      <c r="BG230" s="51">
        <f t="shared" si="195"/>
        <v>0</v>
      </c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286"/>
    </row>
    <row r="231" spans="1:79" ht="14.25" hidden="1" x14ac:dyDescent="0.25">
      <c r="A231" s="103"/>
      <c r="B231" s="51"/>
      <c r="C231" s="120"/>
      <c r="D231" s="601"/>
      <c r="E231" s="984"/>
      <c r="F231" s="985"/>
      <c r="G231" s="985"/>
      <c r="H231" s="1007"/>
      <c r="I231" s="580"/>
      <c r="J231" s="637"/>
      <c r="K231" s="637"/>
      <c r="L231" s="637"/>
      <c r="M231" s="637"/>
      <c r="N231" s="637"/>
      <c r="O231" s="637"/>
      <c r="P231" s="637"/>
      <c r="Q231" s="637"/>
      <c r="R231" s="637"/>
      <c r="S231" s="637"/>
      <c r="T231" s="637"/>
      <c r="U231" s="638"/>
      <c r="V231" s="135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665">
        <f t="shared" si="183"/>
        <v>0</v>
      </c>
      <c r="AU231" s="51"/>
      <c r="AV231" s="51">
        <f t="shared" si="184"/>
        <v>0</v>
      </c>
      <c r="AW231" s="51">
        <f t="shared" si="185"/>
        <v>0</v>
      </c>
      <c r="AX231" s="51">
        <f t="shared" si="186"/>
        <v>0</v>
      </c>
      <c r="AY231" s="51">
        <f t="shared" si="187"/>
        <v>0</v>
      </c>
      <c r="AZ231" s="51">
        <f t="shared" si="188"/>
        <v>0</v>
      </c>
      <c r="BA231" s="51">
        <f t="shared" si="189"/>
        <v>0</v>
      </c>
      <c r="BB231" s="51">
        <f t="shared" si="190"/>
        <v>0</v>
      </c>
      <c r="BC231" s="51">
        <f t="shared" si="191"/>
        <v>0</v>
      </c>
      <c r="BD231" s="51">
        <f t="shared" si="192"/>
        <v>0</v>
      </c>
      <c r="BE231" s="51">
        <f t="shared" si="193"/>
        <v>0</v>
      </c>
      <c r="BF231" s="51">
        <f t="shared" si="194"/>
        <v>0</v>
      </c>
      <c r="BG231" s="51">
        <f t="shared" si="195"/>
        <v>0</v>
      </c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286"/>
    </row>
    <row r="232" spans="1:79" ht="14.25" hidden="1" x14ac:dyDescent="0.25">
      <c r="A232" s="103"/>
      <c r="B232" s="51"/>
      <c r="C232" s="120"/>
      <c r="D232" s="601"/>
      <c r="E232" s="984"/>
      <c r="F232" s="985"/>
      <c r="G232" s="985"/>
      <c r="H232" s="1007"/>
      <c r="I232" s="580"/>
      <c r="J232" s="637"/>
      <c r="K232" s="637"/>
      <c r="L232" s="637"/>
      <c r="M232" s="637"/>
      <c r="N232" s="637"/>
      <c r="O232" s="637"/>
      <c r="P232" s="637"/>
      <c r="Q232" s="637"/>
      <c r="R232" s="637"/>
      <c r="S232" s="637"/>
      <c r="T232" s="637"/>
      <c r="U232" s="638"/>
      <c r="V232" s="135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665">
        <f t="shared" si="183"/>
        <v>0</v>
      </c>
      <c r="AU232" s="51"/>
      <c r="AV232" s="51">
        <f t="shared" si="184"/>
        <v>0</v>
      </c>
      <c r="AW232" s="51">
        <f t="shared" si="185"/>
        <v>0</v>
      </c>
      <c r="AX232" s="51">
        <f t="shared" si="186"/>
        <v>0</v>
      </c>
      <c r="AY232" s="51">
        <f t="shared" si="187"/>
        <v>0</v>
      </c>
      <c r="AZ232" s="51">
        <f t="shared" si="188"/>
        <v>0</v>
      </c>
      <c r="BA232" s="51">
        <f t="shared" si="189"/>
        <v>0</v>
      </c>
      <c r="BB232" s="51">
        <f t="shared" si="190"/>
        <v>0</v>
      </c>
      <c r="BC232" s="51">
        <f t="shared" si="191"/>
        <v>0</v>
      </c>
      <c r="BD232" s="51">
        <f t="shared" si="192"/>
        <v>0</v>
      </c>
      <c r="BE232" s="51">
        <f t="shared" si="193"/>
        <v>0</v>
      </c>
      <c r="BF232" s="51">
        <f t="shared" si="194"/>
        <v>0</v>
      </c>
      <c r="BG232" s="51">
        <f t="shared" si="195"/>
        <v>0</v>
      </c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286"/>
    </row>
    <row r="233" spans="1:79" ht="14.25" hidden="1" x14ac:dyDescent="0.25">
      <c r="A233" s="103"/>
      <c r="B233" s="51"/>
      <c r="C233" s="120"/>
      <c r="D233" s="601"/>
      <c r="E233" s="984"/>
      <c r="F233" s="985"/>
      <c r="G233" s="985"/>
      <c r="H233" s="1007"/>
      <c r="I233" s="580"/>
      <c r="J233" s="637"/>
      <c r="K233" s="637"/>
      <c r="L233" s="637"/>
      <c r="M233" s="637"/>
      <c r="N233" s="637"/>
      <c r="O233" s="637"/>
      <c r="P233" s="637"/>
      <c r="Q233" s="637"/>
      <c r="R233" s="637"/>
      <c r="S233" s="637"/>
      <c r="T233" s="637"/>
      <c r="U233" s="638"/>
      <c r="V233" s="135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665">
        <f t="shared" si="183"/>
        <v>0</v>
      </c>
      <c r="AU233" s="51"/>
      <c r="AV233" s="51">
        <f t="shared" si="184"/>
        <v>0</v>
      </c>
      <c r="AW233" s="51">
        <f t="shared" si="185"/>
        <v>0</v>
      </c>
      <c r="AX233" s="51">
        <f t="shared" si="186"/>
        <v>0</v>
      </c>
      <c r="AY233" s="51">
        <f t="shared" si="187"/>
        <v>0</v>
      </c>
      <c r="AZ233" s="51">
        <f t="shared" si="188"/>
        <v>0</v>
      </c>
      <c r="BA233" s="51">
        <f t="shared" si="189"/>
        <v>0</v>
      </c>
      <c r="BB233" s="51">
        <f t="shared" si="190"/>
        <v>0</v>
      </c>
      <c r="BC233" s="51">
        <f t="shared" si="191"/>
        <v>0</v>
      </c>
      <c r="BD233" s="51">
        <f t="shared" si="192"/>
        <v>0</v>
      </c>
      <c r="BE233" s="51">
        <f t="shared" si="193"/>
        <v>0</v>
      </c>
      <c r="BF233" s="51">
        <f t="shared" si="194"/>
        <v>0</v>
      </c>
      <c r="BG233" s="51">
        <f t="shared" si="195"/>
        <v>0</v>
      </c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286"/>
    </row>
    <row r="234" spans="1:79" ht="14.25" hidden="1" x14ac:dyDescent="0.25">
      <c r="A234" s="103"/>
      <c r="B234" s="51"/>
      <c r="C234" s="120"/>
      <c r="D234" s="601"/>
      <c r="E234" s="984"/>
      <c r="F234" s="985"/>
      <c r="G234" s="985"/>
      <c r="H234" s="1007"/>
      <c r="I234" s="580"/>
      <c r="J234" s="637"/>
      <c r="K234" s="637"/>
      <c r="L234" s="637"/>
      <c r="M234" s="637"/>
      <c r="N234" s="637"/>
      <c r="O234" s="637"/>
      <c r="P234" s="637"/>
      <c r="Q234" s="637"/>
      <c r="R234" s="637"/>
      <c r="S234" s="637"/>
      <c r="T234" s="637"/>
      <c r="U234" s="638"/>
      <c r="V234" s="135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665">
        <f t="shared" si="183"/>
        <v>0</v>
      </c>
      <c r="AU234" s="51"/>
      <c r="AV234" s="51">
        <f t="shared" si="184"/>
        <v>0</v>
      </c>
      <c r="AW234" s="51">
        <f t="shared" si="185"/>
        <v>0</v>
      </c>
      <c r="AX234" s="51">
        <f t="shared" si="186"/>
        <v>0</v>
      </c>
      <c r="AY234" s="51">
        <f t="shared" si="187"/>
        <v>0</v>
      </c>
      <c r="AZ234" s="51">
        <f t="shared" si="188"/>
        <v>0</v>
      </c>
      <c r="BA234" s="51">
        <f t="shared" si="189"/>
        <v>0</v>
      </c>
      <c r="BB234" s="51">
        <f t="shared" si="190"/>
        <v>0</v>
      </c>
      <c r="BC234" s="51">
        <f t="shared" si="191"/>
        <v>0</v>
      </c>
      <c r="BD234" s="51">
        <f t="shared" si="192"/>
        <v>0</v>
      </c>
      <c r="BE234" s="51">
        <f t="shared" si="193"/>
        <v>0</v>
      </c>
      <c r="BF234" s="51">
        <f t="shared" si="194"/>
        <v>0</v>
      </c>
      <c r="BG234" s="51">
        <f t="shared" si="195"/>
        <v>0</v>
      </c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286"/>
    </row>
    <row r="235" spans="1:79" ht="14.25" x14ac:dyDescent="0.25">
      <c r="A235" s="103"/>
      <c r="B235" s="51"/>
      <c r="C235" s="120"/>
      <c r="D235" s="601"/>
      <c r="E235" s="982"/>
      <c r="F235" s="983"/>
      <c r="G235" s="983"/>
      <c r="H235" s="1008"/>
      <c r="I235" s="584"/>
      <c r="J235" s="639"/>
      <c r="K235" s="639"/>
      <c r="L235" s="639"/>
      <c r="M235" s="639"/>
      <c r="N235" s="639"/>
      <c r="O235" s="639"/>
      <c r="P235" s="639"/>
      <c r="Q235" s="639"/>
      <c r="R235" s="639"/>
      <c r="S235" s="639"/>
      <c r="T235" s="639"/>
      <c r="U235" s="640"/>
      <c r="V235" s="135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677">
        <f t="shared" si="183"/>
        <v>0</v>
      </c>
      <c r="AU235" s="678"/>
      <c r="AV235" s="678">
        <f t="shared" si="184"/>
        <v>0</v>
      </c>
      <c r="AW235" s="678">
        <f t="shared" si="185"/>
        <v>0</v>
      </c>
      <c r="AX235" s="678">
        <f t="shared" si="186"/>
        <v>0</v>
      </c>
      <c r="AY235" s="678">
        <f t="shared" si="187"/>
        <v>0</v>
      </c>
      <c r="AZ235" s="678">
        <f t="shared" si="188"/>
        <v>0</v>
      </c>
      <c r="BA235" s="678">
        <f t="shared" si="189"/>
        <v>0</v>
      </c>
      <c r="BB235" s="678">
        <f t="shared" si="190"/>
        <v>0</v>
      </c>
      <c r="BC235" s="678">
        <f t="shared" si="191"/>
        <v>0</v>
      </c>
      <c r="BD235" s="678">
        <f t="shared" si="192"/>
        <v>0</v>
      </c>
      <c r="BE235" s="678">
        <f t="shared" si="193"/>
        <v>0</v>
      </c>
      <c r="BF235" s="678">
        <f t="shared" si="194"/>
        <v>0</v>
      </c>
      <c r="BG235" s="678">
        <f t="shared" si="195"/>
        <v>0</v>
      </c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286"/>
    </row>
    <row r="236" spans="1:79" ht="5.0999999999999996" customHeight="1" x14ac:dyDescent="0.25">
      <c r="A236" s="103"/>
      <c r="B236" s="51"/>
      <c r="C236" s="120"/>
      <c r="D236" s="594"/>
      <c r="E236" s="613"/>
      <c r="F236" s="614"/>
      <c r="G236" s="614"/>
      <c r="H236" s="614"/>
      <c r="I236" s="615"/>
      <c r="J236" s="616"/>
      <c r="K236" s="616"/>
      <c r="L236" s="616"/>
      <c r="M236" s="616"/>
      <c r="N236" s="616"/>
      <c r="O236" s="616"/>
      <c r="P236" s="616"/>
      <c r="Q236" s="616"/>
      <c r="R236" s="616"/>
      <c r="S236" s="616"/>
      <c r="T236" s="616"/>
      <c r="U236" s="616"/>
      <c r="V236" s="135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286"/>
    </row>
    <row r="237" spans="1:79" ht="5.0999999999999996" customHeight="1" x14ac:dyDescent="0.25">
      <c r="A237" s="103"/>
      <c r="B237" s="51"/>
      <c r="C237" s="661"/>
      <c r="D237" s="625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212"/>
      <c r="W237" s="66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286"/>
    </row>
    <row r="238" spans="1:79" ht="15" customHeight="1" x14ac:dyDescent="0.3">
      <c r="A238" s="103"/>
      <c r="B238" s="51"/>
      <c r="D238" s="213">
        <v>5</v>
      </c>
      <c r="E238" s="1039" t="s">
        <v>141</v>
      </c>
      <c r="F238" s="1040"/>
      <c r="G238" s="1040"/>
      <c r="H238" s="1040"/>
      <c r="I238" s="1040"/>
      <c r="J238" s="1040"/>
      <c r="K238" s="1040"/>
      <c r="L238" s="1040"/>
      <c r="M238" s="1041"/>
      <c r="N238" s="567"/>
      <c r="O238" s="568"/>
      <c r="P238" s="568"/>
      <c r="Q238" s="568"/>
      <c r="R238" s="568"/>
      <c r="S238" s="568"/>
      <c r="T238" s="568"/>
      <c r="U238" s="568"/>
      <c r="V238" s="135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672">
        <f>+D238</f>
        <v>5</v>
      </c>
      <c r="AT238" s="673" t="str">
        <f>+E238</f>
        <v>Comisiones sobre ventas</v>
      </c>
      <c r="AU238" s="673" t="s">
        <v>150</v>
      </c>
      <c r="AV238" s="681">
        <f>+'Presupuesto 1'!H11*Personal!$H$241</f>
        <v>0</v>
      </c>
      <c r="AW238" s="681">
        <f>+'Presupuesto 1'!I11*Personal!$H$241</f>
        <v>0</v>
      </c>
      <c r="AX238" s="681">
        <f>+'Presupuesto 1'!J11*Personal!$H$241</f>
        <v>0</v>
      </c>
      <c r="AY238" s="681">
        <f>+'Presupuesto 1'!K11*Personal!$H$241</f>
        <v>0</v>
      </c>
      <c r="AZ238" s="681">
        <f>+'Presupuesto 1'!L11*Personal!$H$241</f>
        <v>0</v>
      </c>
      <c r="BA238" s="681">
        <f>+'Presupuesto 1'!M11*Personal!$H$241</f>
        <v>0</v>
      </c>
      <c r="BB238" s="681">
        <f>+'Presupuesto 1'!N11*Personal!$H$241</f>
        <v>0</v>
      </c>
      <c r="BC238" s="681">
        <f>+'Presupuesto 1'!O11*Personal!$H$241</f>
        <v>0</v>
      </c>
      <c r="BD238" s="681">
        <f>+'Presupuesto 1'!P11*Personal!$H$241</f>
        <v>0</v>
      </c>
      <c r="BE238" s="681">
        <f>+'Presupuesto 1'!Q11*Personal!$H$241</f>
        <v>0</v>
      </c>
      <c r="BF238" s="681">
        <f>+'Presupuesto 1'!R11*Personal!$H$241</f>
        <v>0</v>
      </c>
      <c r="BG238" s="681">
        <f>+'Presupuesto 1'!S11*Personal!$H$241</f>
        <v>0</v>
      </c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286"/>
    </row>
    <row r="239" spans="1:79" ht="18" customHeight="1" x14ac:dyDescent="0.25">
      <c r="A239" s="103"/>
      <c r="B239" s="51"/>
      <c r="C239" s="120"/>
      <c r="D239" s="572"/>
      <c r="E239" s="706" t="s">
        <v>293</v>
      </c>
      <c r="F239" s="645"/>
      <c r="G239" s="645"/>
      <c r="H239" s="645"/>
      <c r="I239" s="645"/>
      <c r="J239" s="645"/>
      <c r="K239" s="645"/>
      <c r="L239" s="645"/>
      <c r="M239" s="645"/>
      <c r="N239" s="645"/>
      <c r="O239" s="307"/>
      <c r="P239" s="307"/>
      <c r="Q239" s="307"/>
      <c r="R239" s="307"/>
      <c r="S239" s="307"/>
      <c r="T239" s="307"/>
      <c r="U239" s="307"/>
      <c r="V239" s="135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 t="s">
        <v>152</v>
      </c>
      <c r="AV239" s="665">
        <f>+AV238*$I$241</f>
        <v>0</v>
      </c>
      <c r="AW239" s="665">
        <f t="shared" ref="AW239:BG239" si="196">+AW238*$I$241</f>
        <v>0</v>
      </c>
      <c r="AX239" s="665">
        <f t="shared" si="196"/>
        <v>0</v>
      </c>
      <c r="AY239" s="665">
        <f t="shared" si="196"/>
        <v>0</v>
      </c>
      <c r="AZ239" s="665">
        <f t="shared" si="196"/>
        <v>0</v>
      </c>
      <c r="BA239" s="665">
        <f t="shared" si="196"/>
        <v>0</v>
      </c>
      <c r="BB239" s="665">
        <f t="shared" si="196"/>
        <v>0</v>
      </c>
      <c r="BC239" s="665">
        <f t="shared" si="196"/>
        <v>0</v>
      </c>
      <c r="BD239" s="665">
        <f t="shared" si="196"/>
        <v>0</v>
      </c>
      <c r="BE239" s="665">
        <f t="shared" si="196"/>
        <v>0</v>
      </c>
      <c r="BF239" s="665">
        <f t="shared" si="196"/>
        <v>0</v>
      </c>
      <c r="BG239" s="665">
        <f t="shared" si="196"/>
        <v>0</v>
      </c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286"/>
    </row>
    <row r="240" spans="1:79" ht="14.25" x14ac:dyDescent="0.25">
      <c r="A240" s="103"/>
      <c r="B240" s="51"/>
      <c r="C240" s="120"/>
      <c r="D240" s="572"/>
      <c r="E240" s="645"/>
      <c r="F240" s="645"/>
      <c r="G240" s="645"/>
      <c r="H240" s="645"/>
      <c r="I240" s="646" t="s">
        <v>126</v>
      </c>
      <c r="J240" s="645"/>
      <c r="K240" s="645"/>
      <c r="L240" s="645"/>
      <c r="M240" s="645"/>
      <c r="N240" s="645"/>
      <c r="O240" s="307"/>
      <c r="P240" s="307"/>
      <c r="Q240" s="307"/>
      <c r="R240" s="307"/>
      <c r="S240" s="307"/>
      <c r="T240" s="307"/>
      <c r="U240" s="307"/>
      <c r="V240" s="135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 t="s">
        <v>151</v>
      </c>
      <c r="AV240" s="665">
        <f>SUM(AV238:AV239)</f>
        <v>0</v>
      </c>
      <c r="AW240" s="665">
        <f t="shared" ref="AW240:BG240" si="197">SUM(AW238:AW239)</f>
        <v>0</v>
      </c>
      <c r="AX240" s="665">
        <f t="shared" si="197"/>
        <v>0</v>
      </c>
      <c r="AY240" s="665">
        <f t="shared" si="197"/>
        <v>0</v>
      </c>
      <c r="AZ240" s="665">
        <f t="shared" si="197"/>
        <v>0</v>
      </c>
      <c r="BA240" s="665">
        <f t="shared" si="197"/>
        <v>0</v>
      </c>
      <c r="BB240" s="665">
        <f t="shared" si="197"/>
        <v>0</v>
      </c>
      <c r="BC240" s="665">
        <f t="shared" si="197"/>
        <v>0</v>
      </c>
      <c r="BD240" s="665">
        <f t="shared" si="197"/>
        <v>0</v>
      </c>
      <c r="BE240" s="665">
        <f t="shared" si="197"/>
        <v>0</v>
      </c>
      <c r="BF240" s="665">
        <f t="shared" si="197"/>
        <v>0</v>
      </c>
      <c r="BG240" s="665">
        <f t="shared" si="197"/>
        <v>0</v>
      </c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286"/>
    </row>
    <row r="241" spans="1:79" ht="14.25" x14ac:dyDescent="0.25">
      <c r="A241" s="103"/>
      <c r="B241" s="51"/>
      <c r="C241" s="120"/>
      <c r="D241" s="572"/>
      <c r="E241" s="1016" t="s">
        <v>132</v>
      </c>
      <c r="F241" s="1016"/>
      <c r="G241" s="1016"/>
      <c r="H241" s="647"/>
      <c r="I241" s="648"/>
      <c r="J241" s="645"/>
      <c r="K241" s="645"/>
      <c r="L241" s="645"/>
      <c r="M241" s="645"/>
      <c r="N241" s="645"/>
      <c r="O241" s="307"/>
      <c r="P241" s="307"/>
      <c r="Q241" s="307"/>
      <c r="R241" s="307"/>
      <c r="S241" s="307"/>
      <c r="T241" s="307"/>
      <c r="U241" s="307"/>
      <c r="V241" s="135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678"/>
      <c r="AU241" s="678"/>
      <c r="AV241" s="677">
        <f>SUM(AV240:BG240)</f>
        <v>0</v>
      </c>
      <c r="AW241" s="678"/>
      <c r="AX241" s="678"/>
      <c r="AY241" s="678"/>
      <c r="AZ241" s="678"/>
      <c r="BA241" s="678"/>
      <c r="BB241" s="678"/>
      <c r="BC241" s="678"/>
      <c r="BD241" s="678"/>
      <c r="BE241" s="678"/>
      <c r="BF241" s="678"/>
      <c r="BG241" s="678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286"/>
    </row>
    <row r="242" spans="1:79" ht="15" customHeight="1" x14ac:dyDescent="0.45">
      <c r="A242" s="103"/>
      <c r="B242" s="51"/>
      <c r="C242" s="120"/>
      <c r="D242" s="572"/>
      <c r="E242" s="307"/>
      <c r="F242" s="307"/>
      <c r="G242" s="307"/>
      <c r="H242" s="307"/>
      <c r="I242" s="307"/>
      <c r="J242" s="307"/>
      <c r="K242" s="307"/>
      <c r="L242" s="307"/>
      <c r="M242" s="307"/>
      <c r="N242" s="307"/>
      <c r="O242" s="307"/>
      <c r="P242" s="307"/>
      <c r="Q242" s="307"/>
      <c r="R242" s="307"/>
      <c r="S242" s="307"/>
      <c r="T242" s="307"/>
      <c r="U242" s="649"/>
      <c r="V242" s="135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286"/>
    </row>
    <row r="243" spans="1:79" ht="14.25" x14ac:dyDescent="0.25">
      <c r="A243" s="103"/>
      <c r="B243" s="51"/>
      <c r="C243" s="120"/>
      <c r="D243" s="650"/>
      <c r="E243" s="546"/>
      <c r="F243" s="546"/>
      <c r="G243" s="546"/>
      <c r="H243" s="546"/>
      <c r="I243" s="546"/>
      <c r="J243" s="546"/>
      <c r="K243" s="546"/>
      <c r="L243" s="546"/>
      <c r="M243" s="546"/>
      <c r="N243" s="546"/>
      <c r="O243" s="546"/>
      <c r="P243" s="546"/>
      <c r="Q243" s="546"/>
      <c r="R243" s="546"/>
      <c r="S243" s="546"/>
      <c r="T243" s="546"/>
      <c r="U243" s="546"/>
      <c r="V243" s="136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286"/>
    </row>
    <row r="244" spans="1:79" s="50" customFormat="1" ht="11.25" customHeight="1" x14ac:dyDescent="0.2">
      <c r="A244" s="51"/>
      <c r="B244" s="51"/>
      <c r="C244" s="51"/>
      <c r="D244" s="51"/>
      <c r="E244" s="51"/>
      <c r="F244" s="664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 t="str">
        <f>+AT9</f>
        <v xml:space="preserve">  Personal de producción o prestación del servicio</v>
      </c>
      <c r="AU244" s="51"/>
      <c r="AV244" s="51">
        <f>+AV248+AV252+AV254</f>
        <v>0</v>
      </c>
      <c r="AW244" s="51">
        <f t="shared" ref="AW244:BG244" si="198">+AW248+AW252+AW254</f>
        <v>0</v>
      </c>
      <c r="AX244" s="51">
        <f t="shared" si="198"/>
        <v>0</v>
      </c>
      <c r="AY244" s="51">
        <f t="shared" si="198"/>
        <v>0</v>
      </c>
      <c r="AZ244" s="51">
        <f t="shared" si="198"/>
        <v>0</v>
      </c>
      <c r="BA244" s="51">
        <f t="shared" si="198"/>
        <v>0</v>
      </c>
      <c r="BB244" s="51">
        <f t="shared" si="198"/>
        <v>0</v>
      </c>
      <c r="BC244" s="51">
        <f t="shared" si="198"/>
        <v>0</v>
      </c>
      <c r="BD244" s="51">
        <f t="shared" si="198"/>
        <v>0</v>
      </c>
      <c r="BE244" s="51">
        <f t="shared" si="198"/>
        <v>0</v>
      </c>
      <c r="BF244" s="51">
        <f t="shared" si="198"/>
        <v>0</v>
      </c>
      <c r="BG244" s="51">
        <f t="shared" si="198"/>
        <v>0</v>
      </c>
      <c r="BH244" s="51">
        <f>SUM(AV244:BG244)</f>
        <v>0</v>
      </c>
      <c r="BI244" s="665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286"/>
    </row>
    <row r="245" spans="1:79" s="50" customForma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665" t="str">
        <f>+AT12</f>
        <v>Dirección</v>
      </c>
      <c r="AU245" s="51" t="s">
        <v>173</v>
      </c>
      <c r="AV245" s="665">
        <f t="shared" ref="AV245:BG245" si="199">J12</f>
        <v>0</v>
      </c>
      <c r="AW245" s="665">
        <f t="shared" si="199"/>
        <v>0</v>
      </c>
      <c r="AX245" s="665">
        <f t="shared" si="199"/>
        <v>0</v>
      </c>
      <c r="AY245" s="665">
        <f t="shared" si="199"/>
        <v>0</v>
      </c>
      <c r="AZ245" s="665">
        <f t="shared" si="199"/>
        <v>0</v>
      </c>
      <c r="BA245" s="665">
        <f t="shared" si="199"/>
        <v>0</v>
      </c>
      <c r="BB245" s="665">
        <f t="shared" si="199"/>
        <v>0</v>
      </c>
      <c r="BC245" s="665">
        <f t="shared" si="199"/>
        <v>0</v>
      </c>
      <c r="BD245" s="665">
        <f t="shared" si="199"/>
        <v>0</v>
      </c>
      <c r="BE245" s="665">
        <f t="shared" si="199"/>
        <v>0</v>
      </c>
      <c r="BF245" s="665">
        <f t="shared" si="199"/>
        <v>0</v>
      </c>
      <c r="BG245" s="665">
        <f t="shared" si="199"/>
        <v>0</v>
      </c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286"/>
    </row>
    <row r="246" spans="1:79" s="50" customForma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 t="s">
        <v>174</v>
      </c>
      <c r="AV246" s="51">
        <f t="shared" ref="AV246:BG246" si="200">AV12</f>
        <v>0</v>
      </c>
      <c r="AW246" s="51">
        <f t="shared" si="200"/>
        <v>0</v>
      </c>
      <c r="AX246" s="51">
        <f t="shared" si="200"/>
        <v>0</v>
      </c>
      <c r="AY246" s="51">
        <f t="shared" si="200"/>
        <v>0</v>
      </c>
      <c r="AZ246" s="51">
        <f t="shared" si="200"/>
        <v>0</v>
      </c>
      <c r="BA246" s="51">
        <f t="shared" si="200"/>
        <v>0</v>
      </c>
      <c r="BB246" s="51">
        <f t="shared" si="200"/>
        <v>0</v>
      </c>
      <c r="BC246" s="51">
        <f t="shared" si="200"/>
        <v>0</v>
      </c>
      <c r="BD246" s="51">
        <f t="shared" si="200"/>
        <v>0</v>
      </c>
      <c r="BE246" s="51">
        <f t="shared" si="200"/>
        <v>0</v>
      </c>
      <c r="BF246" s="51">
        <f t="shared" si="200"/>
        <v>0</v>
      </c>
      <c r="BG246" s="51">
        <f t="shared" si="200"/>
        <v>0</v>
      </c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286"/>
    </row>
    <row r="247" spans="1:79" s="50" customForma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 t="s">
        <v>175</v>
      </c>
      <c r="AV247" s="51">
        <f t="shared" ref="AV247:BG247" si="201">AV158</f>
        <v>0</v>
      </c>
      <c r="AW247" s="51">
        <f t="shared" si="201"/>
        <v>0</v>
      </c>
      <c r="AX247" s="51">
        <f t="shared" si="201"/>
        <v>0</v>
      </c>
      <c r="AY247" s="51">
        <f t="shared" si="201"/>
        <v>0</v>
      </c>
      <c r="AZ247" s="51">
        <f t="shared" si="201"/>
        <v>0</v>
      </c>
      <c r="BA247" s="51">
        <f t="shared" si="201"/>
        <v>0</v>
      </c>
      <c r="BB247" s="51">
        <f t="shared" si="201"/>
        <v>0</v>
      </c>
      <c r="BC247" s="51">
        <f t="shared" si="201"/>
        <v>0</v>
      </c>
      <c r="BD247" s="51">
        <f t="shared" si="201"/>
        <v>0</v>
      </c>
      <c r="BE247" s="51">
        <f t="shared" si="201"/>
        <v>0</v>
      </c>
      <c r="BF247" s="51">
        <f t="shared" si="201"/>
        <v>0</v>
      </c>
      <c r="BG247" s="51">
        <f t="shared" si="201"/>
        <v>0</v>
      </c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286"/>
    </row>
    <row r="248" spans="1:79" s="50" customForma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 t="s">
        <v>176</v>
      </c>
      <c r="AV248" s="51">
        <f>SUM(AV246:AV247)</f>
        <v>0</v>
      </c>
      <c r="AW248" s="51">
        <f t="shared" ref="AW248:BG248" si="202">SUM(AW246:AW247)</f>
        <v>0</v>
      </c>
      <c r="AX248" s="51">
        <f t="shared" si="202"/>
        <v>0</v>
      </c>
      <c r="AY248" s="51">
        <f t="shared" si="202"/>
        <v>0</v>
      </c>
      <c r="AZ248" s="51">
        <f t="shared" si="202"/>
        <v>0</v>
      </c>
      <c r="BA248" s="51">
        <f t="shared" si="202"/>
        <v>0</v>
      </c>
      <c r="BB248" s="51">
        <f t="shared" si="202"/>
        <v>0</v>
      </c>
      <c r="BC248" s="51">
        <f t="shared" si="202"/>
        <v>0</v>
      </c>
      <c r="BD248" s="51">
        <f t="shared" si="202"/>
        <v>0</v>
      </c>
      <c r="BE248" s="51">
        <f t="shared" si="202"/>
        <v>0</v>
      </c>
      <c r="BF248" s="51">
        <f t="shared" si="202"/>
        <v>0</v>
      </c>
      <c r="BG248" s="51">
        <f t="shared" si="202"/>
        <v>0</v>
      </c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286"/>
    </row>
    <row r="249" spans="1:79" s="50" customForma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665" t="str">
        <f>+AT18</f>
        <v>Personal Fijo</v>
      </c>
      <c r="AU249" s="51" t="s">
        <v>173</v>
      </c>
      <c r="AV249" s="665">
        <f t="shared" ref="AV249:BG249" si="203">J18</f>
        <v>0</v>
      </c>
      <c r="AW249" s="665">
        <f t="shared" si="203"/>
        <v>0</v>
      </c>
      <c r="AX249" s="665">
        <f t="shared" si="203"/>
        <v>0</v>
      </c>
      <c r="AY249" s="665">
        <f t="shared" si="203"/>
        <v>0</v>
      </c>
      <c r="AZ249" s="665">
        <f t="shared" si="203"/>
        <v>0</v>
      </c>
      <c r="BA249" s="665">
        <f t="shared" si="203"/>
        <v>0</v>
      </c>
      <c r="BB249" s="665">
        <f t="shared" si="203"/>
        <v>0</v>
      </c>
      <c r="BC249" s="665">
        <f t="shared" si="203"/>
        <v>0</v>
      </c>
      <c r="BD249" s="665">
        <f t="shared" si="203"/>
        <v>0</v>
      </c>
      <c r="BE249" s="665">
        <f t="shared" si="203"/>
        <v>0</v>
      </c>
      <c r="BF249" s="665">
        <f t="shared" si="203"/>
        <v>0</v>
      </c>
      <c r="BG249" s="665">
        <f t="shared" si="203"/>
        <v>0</v>
      </c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286"/>
    </row>
    <row r="250" spans="1:79" s="50" customForma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 t="s">
        <v>174</v>
      </c>
      <c r="AV250" s="51">
        <f t="shared" ref="AV250:BG250" si="204">AV18</f>
        <v>0</v>
      </c>
      <c r="AW250" s="51">
        <f t="shared" si="204"/>
        <v>0</v>
      </c>
      <c r="AX250" s="51">
        <f t="shared" si="204"/>
        <v>0</v>
      </c>
      <c r="AY250" s="51">
        <f t="shared" si="204"/>
        <v>0</v>
      </c>
      <c r="AZ250" s="51">
        <f t="shared" si="204"/>
        <v>0</v>
      </c>
      <c r="BA250" s="51">
        <f t="shared" si="204"/>
        <v>0</v>
      </c>
      <c r="BB250" s="51">
        <f t="shared" si="204"/>
        <v>0</v>
      </c>
      <c r="BC250" s="51">
        <f t="shared" si="204"/>
        <v>0</v>
      </c>
      <c r="BD250" s="51">
        <f t="shared" si="204"/>
        <v>0</v>
      </c>
      <c r="BE250" s="51">
        <f t="shared" si="204"/>
        <v>0</v>
      </c>
      <c r="BF250" s="51">
        <f t="shared" si="204"/>
        <v>0</v>
      </c>
      <c r="BG250" s="51">
        <f t="shared" si="204"/>
        <v>0</v>
      </c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286"/>
    </row>
    <row r="251" spans="1:79" s="50" customForma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 t="s">
        <v>175</v>
      </c>
      <c r="AV251" s="51">
        <f t="shared" ref="AV251:BG251" si="205">AV165</f>
        <v>0</v>
      </c>
      <c r="AW251" s="51">
        <f t="shared" si="205"/>
        <v>0</v>
      </c>
      <c r="AX251" s="51">
        <f t="shared" si="205"/>
        <v>0</v>
      </c>
      <c r="AY251" s="51">
        <f t="shared" si="205"/>
        <v>0</v>
      </c>
      <c r="AZ251" s="51">
        <f t="shared" si="205"/>
        <v>0</v>
      </c>
      <c r="BA251" s="51">
        <f t="shared" si="205"/>
        <v>0</v>
      </c>
      <c r="BB251" s="51">
        <f t="shared" si="205"/>
        <v>0</v>
      </c>
      <c r="BC251" s="51">
        <f t="shared" si="205"/>
        <v>0</v>
      </c>
      <c r="BD251" s="51">
        <f t="shared" si="205"/>
        <v>0</v>
      </c>
      <c r="BE251" s="51">
        <f t="shared" si="205"/>
        <v>0</v>
      </c>
      <c r="BF251" s="51">
        <f t="shared" si="205"/>
        <v>0</v>
      </c>
      <c r="BG251" s="51">
        <f t="shared" si="205"/>
        <v>0</v>
      </c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286"/>
    </row>
    <row r="252" spans="1:79" s="50" customForma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 t="s">
        <v>176</v>
      </c>
      <c r="AV252" s="51">
        <f t="shared" ref="AV252:BG252" si="206">SUM(AV250:AV251)</f>
        <v>0</v>
      </c>
      <c r="AW252" s="51">
        <f t="shared" si="206"/>
        <v>0</v>
      </c>
      <c r="AX252" s="51">
        <f t="shared" si="206"/>
        <v>0</v>
      </c>
      <c r="AY252" s="51">
        <f t="shared" si="206"/>
        <v>0</v>
      </c>
      <c r="AZ252" s="51">
        <f t="shared" si="206"/>
        <v>0</v>
      </c>
      <c r="BA252" s="51">
        <f t="shared" si="206"/>
        <v>0</v>
      </c>
      <c r="BB252" s="51">
        <f t="shared" si="206"/>
        <v>0</v>
      </c>
      <c r="BC252" s="51">
        <f t="shared" si="206"/>
        <v>0</v>
      </c>
      <c r="BD252" s="51">
        <f t="shared" si="206"/>
        <v>0</v>
      </c>
      <c r="BE252" s="51">
        <f t="shared" si="206"/>
        <v>0</v>
      </c>
      <c r="BF252" s="51">
        <f t="shared" si="206"/>
        <v>0</v>
      </c>
      <c r="BG252" s="51">
        <f t="shared" si="206"/>
        <v>0</v>
      </c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286"/>
    </row>
    <row r="253" spans="1:79" s="50" customForma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665" t="s">
        <v>180</v>
      </c>
      <c r="AU253" s="51" t="s">
        <v>173</v>
      </c>
      <c r="AV253" s="665">
        <f t="shared" ref="AV253:BG253" si="207">J37</f>
        <v>0</v>
      </c>
      <c r="AW253" s="665">
        <f t="shared" si="207"/>
        <v>0</v>
      </c>
      <c r="AX253" s="665">
        <f t="shared" si="207"/>
        <v>0</v>
      </c>
      <c r="AY253" s="665">
        <f t="shared" si="207"/>
        <v>0</v>
      </c>
      <c r="AZ253" s="665">
        <f t="shared" si="207"/>
        <v>0</v>
      </c>
      <c r="BA253" s="665">
        <f t="shared" si="207"/>
        <v>0</v>
      </c>
      <c r="BB253" s="665">
        <f t="shared" si="207"/>
        <v>0</v>
      </c>
      <c r="BC253" s="665">
        <f t="shared" si="207"/>
        <v>0</v>
      </c>
      <c r="BD253" s="665">
        <f t="shared" si="207"/>
        <v>0</v>
      </c>
      <c r="BE253" s="665">
        <f t="shared" si="207"/>
        <v>0</v>
      </c>
      <c r="BF253" s="665">
        <f t="shared" si="207"/>
        <v>0</v>
      </c>
      <c r="BG253" s="665">
        <f t="shared" si="207"/>
        <v>0</v>
      </c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286"/>
    </row>
    <row r="254" spans="1:79" s="50" customForma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 t="s">
        <v>174</v>
      </c>
      <c r="AV254" s="51">
        <f t="shared" ref="AV254:BG254" si="208">AV37</f>
        <v>0</v>
      </c>
      <c r="AW254" s="51">
        <f t="shared" si="208"/>
        <v>0</v>
      </c>
      <c r="AX254" s="51">
        <f t="shared" si="208"/>
        <v>0</v>
      </c>
      <c r="AY254" s="51">
        <f t="shared" si="208"/>
        <v>0</v>
      </c>
      <c r="AZ254" s="51">
        <f t="shared" si="208"/>
        <v>0</v>
      </c>
      <c r="BA254" s="51">
        <f t="shared" si="208"/>
        <v>0</v>
      </c>
      <c r="BB254" s="51">
        <f t="shared" si="208"/>
        <v>0</v>
      </c>
      <c r="BC254" s="51">
        <f t="shared" si="208"/>
        <v>0</v>
      </c>
      <c r="BD254" s="51">
        <f t="shared" si="208"/>
        <v>0</v>
      </c>
      <c r="BE254" s="51">
        <f t="shared" si="208"/>
        <v>0</v>
      </c>
      <c r="BF254" s="51">
        <f t="shared" si="208"/>
        <v>0</v>
      </c>
      <c r="BG254" s="51">
        <f t="shared" si="208"/>
        <v>0</v>
      </c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286"/>
    </row>
    <row r="255" spans="1:79" s="50" customForma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286"/>
    </row>
    <row r="256" spans="1:79" s="50" customForma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665" t="str">
        <f>+AT183</f>
        <v>Personal de Marketing y Ventas</v>
      </c>
      <c r="AU256" s="51"/>
      <c r="AV256" s="51">
        <f>+AV260+AV264+AV266</f>
        <v>0</v>
      </c>
      <c r="AW256" s="51">
        <f t="shared" ref="AW256:BG256" si="209">+AW260+AW264+AW266</f>
        <v>0</v>
      </c>
      <c r="AX256" s="51">
        <f t="shared" si="209"/>
        <v>0</v>
      </c>
      <c r="AY256" s="51">
        <f t="shared" si="209"/>
        <v>0</v>
      </c>
      <c r="AZ256" s="51">
        <f t="shared" si="209"/>
        <v>0</v>
      </c>
      <c r="BA256" s="51">
        <f t="shared" si="209"/>
        <v>0</v>
      </c>
      <c r="BB256" s="51">
        <f t="shared" si="209"/>
        <v>0</v>
      </c>
      <c r="BC256" s="51">
        <f t="shared" si="209"/>
        <v>0</v>
      </c>
      <c r="BD256" s="51">
        <f t="shared" si="209"/>
        <v>0</v>
      </c>
      <c r="BE256" s="51">
        <f t="shared" si="209"/>
        <v>0</v>
      </c>
      <c r="BF256" s="51">
        <f t="shared" si="209"/>
        <v>0</v>
      </c>
      <c r="BG256" s="51">
        <f t="shared" si="209"/>
        <v>0</v>
      </c>
      <c r="BH256" s="51">
        <f>SUM(AV256:BG256)</f>
        <v>0</v>
      </c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286"/>
    </row>
    <row r="257" spans="1:79" s="50" customForma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665" t="str">
        <f>+AT185</f>
        <v>Dirección</v>
      </c>
      <c r="AU257" s="51" t="s">
        <v>173</v>
      </c>
      <c r="AV257" s="665">
        <f t="shared" ref="AV257:BG257" si="210">J60</f>
        <v>0</v>
      </c>
      <c r="AW257" s="665">
        <f t="shared" si="210"/>
        <v>0</v>
      </c>
      <c r="AX257" s="665">
        <f t="shared" si="210"/>
        <v>0</v>
      </c>
      <c r="AY257" s="665">
        <f t="shared" si="210"/>
        <v>0</v>
      </c>
      <c r="AZ257" s="665">
        <f t="shared" si="210"/>
        <v>0</v>
      </c>
      <c r="BA257" s="665">
        <f t="shared" si="210"/>
        <v>0</v>
      </c>
      <c r="BB257" s="665">
        <f t="shared" si="210"/>
        <v>0</v>
      </c>
      <c r="BC257" s="665">
        <f t="shared" si="210"/>
        <v>0</v>
      </c>
      <c r="BD257" s="665">
        <f t="shared" si="210"/>
        <v>0</v>
      </c>
      <c r="BE257" s="665">
        <f t="shared" si="210"/>
        <v>0</v>
      </c>
      <c r="BF257" s="665">
        <f t="shared" si="210"/>
        <v>0</v>
      </c>
      <c r="BG257" s="665">
        <f t="shared" si="210"/>
        <v>0</v>
      </c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286"/>
    </row>
    <row r="258" spans="1:79" s="50" customForma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 t="s">
        <v>174</v>
      </c>
      <c r="AV258" s="51">
        <f t="shared" ref="AV258:BG258" si="211">AV60</f>
        <v>0</v>
      </c>
      <c r="AW258" s="51">
        <f t="shared" si="211"/>
        <v>0</v>
      </c>
      <c r="AX258" s="51">
        <f t="shared" si="211"/>
        <v>0</v>
      </c>
      <c r="AY258" s="51">
        <f t="shared" si="211"/>
        <v>0</v>
      </c>
      <c r="AZ258" s="51">
        <f t="shared" si="211"/>
        <v>0</v>
      </c>
      <c r="BA258" s="51">
        <f t="shared" si="211"/>
        <v>0</v>
      </c>
      <c r="BB258" s="51">
        <f t="shared" si="211"/>
        <v>0</v>
      </c>
      <c r="BC258" s="51">
        <f t="shared" si="211"/>
        <v>0</v>
      </c>
      <c r="BD258" s="51">
        <f t="shared" si="211"/>
        <v>0</v>
      </c>
      <c r="BE258" s="51">
        <f t="shared" si="211"/>
        <v>0</v>
      </c>
      <c r="BF258" s="51">
        <f t="shared" si="211"/>
        <v>0</v>
      </c>
      <c r="BG258" s="51">
        <f t="shared" si="211"/>
        <v>0</v>
      </c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286"/>
    </row>
    <row r="259" spans="1:79" s="50" customForma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 t="s">
        <v>175</v>
      </c>
      <c r="AV259" s="51">
        <f t="shared" ref="AV259:BG259" si="212">AV185</f>
        <v>0</v>
      </c>
      <c r="AW259" s="51">
        <f t="shared" si="212"/>
        <v>0</v>
      </c>
      <c r="AX259" s="51">
        <f t="shared" si="212"/>
        <v>0</v>
      </c>
      <c r="AY259" s="51">
        <f t="shared" si="212"/>
        <v>0</v>
      </c>
      <c r="AZ259" s="51">
        <f t="shared" si="212"/>
        <v>0</v>
      </c>
      <c r="BA259" s="51">
        <f t="shared" si="212"/>
        <v>0</v>
      </c>
      <c r="BB259" s="51">
        <f t="shared" si="212"/>
        <v>0</v>
      </c>
      <c r="BC259" s="51">
        <f t="shared" si="212"/>
        <v>0</v>
      </c>
      <c r="BD259" s="51">
        <f t="shared" si="212"/>
        <v>0</v>
      </c>
      <c r="BE259" s="51">
        <f t="shared" si="212"/>
        <v>0</v>
      </c>
      <c r="BF259" s="51">
        <f t="shared" si="212"/>
        <v>0</v>
      </c>
      <c r="BG259" s="51">
        <f t="shared" si="212"/>
        <v>0</v>
      </c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286"/>
    </row>
    <row r="260" spans="1:79" s="50" customForma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 t="s">
        <v>176</v>
      </c>
      <c r="AV260" s="51">
        <f t="shared" ref="AV260:BG260" si="213">SUM(AV258:AV259)</f>
        <v>0</v>
      </c>
      <c r="AW260" s="51">
        <f t="shared" si="213"/>
        <v>0</v>
      </c>
      <c r="AX260" s="51">
        <f t="shared" si="213"/>
        <v>0</v>
      </c>
      <c r="AY260" s="51">
        <f t="shared" si="213"/>
        <v>0</v>
      </c>
      <c r="AZ260" s="51">
        <f t="shared" si="213"/>
        <v>0</v>
      </c>
      <c r="BA260" s="51">
        <f t="shared" si="213"/>
        <v>0</v>
      </c>
      <c r="BB260" s="51">
        <f t="shared" si="213"/>
        <v>0</v>
      </c>
      <c r="BC260" s="51">
        <f t="shared" si="213"/>
        <v>0</v>
      </c>
      <c r="BD260" s="51">
        <f t="shared" si="213"/>
        <v>0</v>
      </c>
      <c r="BE260" s="51">
        <f t="shared" si="213"/>
        <v>0</v>
      </c>
      <c r="BF260" s="51">
        <f t="shared" si="213"/>
        <v>0</v>
      </c>
      <c r="BG260" s="51">
        <f t="shared" si="213"/>
        <v>0</v>
      </c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286"/>
    </row>
    <row r="261" spans="1:79" s="50" customForma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665" t="str">
        <f>+AT67</f>
        <v>Personal Fijo</v>
      </c>
      <c r="AU261" s="51" t="s">
        <v>173</v>
      </c>
      <c r="AV261" s="665">
        <f t="shared" ref="AV261:BG261" si="214">J67</f>
        <v>0</v>
      </c>
      <c r="AW261" s="665">
        <f t="shared" si="214"/>
        <v>0</v>
      </c>
      <c r="AX261" s="665">
        <f t="shared" si="214"/>
        <v>0</v>
      </c>
      <c r="AY261" s="665">
        <f t="shared" si="214"/>
        <v>0</v>
      </c>
      <c r="AZ261" s="665">
        <f t="shared" si="214"/>
        <v>0</v>
      </c>
      <c r="BA261" s="665">
        <f t="shared" si="214"/>
        <v>0</v>
      </c>
      <c r="BB261" s="665">
        <f t="shared" si="214"/>
        <v>0</v>
      </c>
      <c r="BC261" s="665">
        <f t="shared" si="214"/>
        <v>0</v>
      </c>
      <c r="BD261" s="665">
        <f t="shared" si="214"/>
        <v>0</v>
      </c>
      <c r="BE261" s="665">
        <f t="shared" si="214"/>
        <v>0</v>
      </c>
      <c r="BF261" s="665">
        <f t="shared" si="214"/>
        <v>0</v>
      </c>
      <c r="BG261" s="665">
        <f t="shared" si="214"/>
        <v>0</v>
      </c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286"/>
    </row>
    <row r="262" spans="1:79" s="50" customForma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 t="s">
        <v>174</v>
      </c>
      <c r="AV262" s="51">
        <f t="shared" ref="AV262:BG262" si="215">AV67</f>
        <v>0</v>
      </c>
      <c r="AW262" s="51">
        <f t="shared" si="215"/>
        <v>0</v>
      </c>
      <c r="AX262" s="51">
        <f t="shared" si="215"/>
        <v>0</v>
      </c>
      <c r="AY262" s="51">
        <f t="shared" si="215"/>
        <v>0</v>
      </c>
      <c r="AZ262" s="51">
        <f t="shared" si="215"/>
        <v>0</v>
      </c>
      <c r="BA262" s="51">
        <f t="shared" si="215"/>
        <v>0</v>
      </c>
      <c r="BB262" s="51">
        <f t="shared" si="215"/>
        <v>0</v>
      </c>
      <c r="BC262" s="51">
        <f t="shared" si="215"/>
        <v>0</v>
      </c>
      <c r="BD262" s="51">
        <f t="shared" si="215"/>
        <v>0</v>
      </c>
      <c r="BE262" s="51">
        <f t="shared" si="215"/>
        <v>0</v>
      </c>
      <c r="BF262" s="51">
        <f t="shared" si="215"/>
        <v>0</v>
      </c>
      <c r="BG262" s="51">
        <f t="shared" si="215"/>
        <v>0</v>
      </c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286"/>
    </row>
    <row r="263" spans="1:79" s="50" customForma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 t="s">
        <v>175</v>
      </c>
      <c r="AV263" s="51">
        <f t="shared" ref="AV263:BG263" si="216">AV192</f>
        <v>0</v>
      </c>
      <c r="AW263" s="51">
        <f t="shared" si="216"/>
        <v>0</v>
      </c>
      <c r="AX263" s="51">
        <f t="shared" si="216"/>
        <v>0</v>
      </c>
      <c r="AY263" s="51">
        <f t="shared" si="216"/>
        <v>0</v>
      </c>
      <c r="AZ263" s="51">
        <f t="shared" si="216"/>
        <v>0</v>
      </c>
      <c r="BA263" s="51">
        <f t="shared" si="216"/>
        <v>0</v>
      </c>
      <c r="BB263" s="51">
        <f t="shared" si="216"/>
        <v>0</v>
      </c>
      <c r="BC263" s="51">
        <f t="shared" si="216"/>
        <v>0</v>
      </c>
      <c r="BD263" s="51">
        <f t="shared" si="216"/>
        <v>0</v>
      </c>
      <c r="BE263" s="51">
        <f t="shared" si="216"/>
        <v>0</v>
      </c>
      <c r="BF263" s="51">
        <f t="shared" si="216"/>
        <v>0</v>
      </c>
      <c r="BG263" s="51">
        <f t="shared" si="216"/>
        <v>0</v>
      </c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286"/>
    </row>
    <row r="264" spans="1:79" s="50" customForma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 t="s">
        <v>176</v>
      </c>
      <c r="AV264" s="51">
        <f t="shared" ref="AV264:BG264" si="217">SUM(AV262:AV263)</f>
        <v>0</v>
      </c>
      <c r="AW264" s="51">
        <f t="shared" si="217"/>
        <v>0</v>
      </c>
      <c r="AX264" s="51">
        <f t="shared" si="217"/>
        <v>0</v>
      </c>
      <c r="AY264" s="51">
        <f t="shared" si="217"/>
        <v>0</v>
      </c>
      <c r="AZ264" s="51">
        <f t="shared" si="217"/>
        <v>0</v>
      </c>
      <c r="BA264" s="51">
        <f t="shared" si="217"/>
        <v>0</v>
      </c>
      <c r="BB264" s="51">
        <f t="shared" si="217"/>
        <v>0</v>
      </c>
      <c r="BC264" s="51">
        <f t="shared" si="217"/>
        <v>0</v>
      </c>
      <c r="BD264" s="51">
        <f t="shared" si="217"/>
        <v>0</v>
      </c>
      <c r="BE264" s="51">
        <f t="shared" si="217"/>
        <v>0</v>
      </c>
      <c r="BF264" s="51">
        <f t="shared" si="217"/>
        <v>0</v>
      </c>
      <c r="BG264" s="51">
        <f t="shared" si="217"/>
        <v>0</v>
      </c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286"/>
    </row>
    <row r="265" spans="1:79" s="50" customForma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665" t="s">
        <v>180</v>
      </c>
      <c r="AU265" s="51" t="s">
        <v>173</v>
      </c>
      <c r="AV265" s="665">
        <f t="shared" ref="AV265:BG265" si="218">J86</f>
        <v>0</v>
      </c>
      <c r="AW265" s="665">
        <f t="shared" si="218"/>
        <v>0</v>
      </c>
      <c r="AX265" s="665">
        <f t="shared" si="218"/>
        <v>0</v>
      </c>
      <c r="AY265" s="665">
        <f t="shared" si="218"/>
        <v>0</v>
      </c>
      <c r="AZ265" s="665">
        <f t="shared" si="218"/>
        <v>0</v>
      </c>
      <c r="BA265" s="665">
        <f t="shared" si="218"/>
        <v>0</v>
      </c>
      <c r="BB265" s="665">
        <f t="shared" si="218"/>
        <v>0</v>
      </c>
      <c r="BC265" s="665">
        <f t="shared" si="218"/>
        <v>0</v>
      </c>
      <c r="BD265" s="665">
        <f t="shared" si="218"/>
        <v>0</v>
      </c>
      <c r="BE265" s="665">
        <f t="shared" si="218"/>
        <v>0</v>
      </c>
      <c r="BF265" s="665">
        <f t="shared" si="218"/>
        <v>0</v>
      </c>
      <c r="BG265" s="665">
        <f t="shared" si="218"/>
        <v>0</v>
      </c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286"/>
    </row>
    <row r="266" spans="1:79" s="50" customForma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 t="s">
        <v>174</v>
      </c>
      <c r="AV266" s="51">
        <f t="shared" ref="AV266:BG266" si="219">AV86</f>
        <v>0</v>
      </c>
      <c r="AW266" s="51">
        <f t="shared" si="219"/>
        <v>0</v>
      </c>
      <c r="AX266" s="51">
        <f t="shared" si="219"/>
        <v>0</v>
      </c>
      <c r="AY266" s="51">
        <f t="shared" si="219"/>
        <v>0</v>
      </c>
      <c r="AZ266" s="51">
        <f t="shared" si="219"/>
        <v>0</v>
      </c>
      <c r="BA266" s="51">
        <f t="shared" si="219"/>
        <v>0</v>
      </c>
      <c r="BB266" s="51">
        <f t="shared" si="219"/>
        <v>0</v>
      </c>
      <c r="BC266" s="51">
        <f t="shared" si="219"/>
        <v>0</v>
      </c>
      <c r="BD266" s="51">
        <f t="shared" si="219"/>
        <v>0</v>
      </c>
      <c r="BE266" s="51">
        <f t="shared" si="219"/>
        <v>0</v>
      </c>
      <c r="BF266" s="51">
        <f t="shared" si="219"/>
        <v>0</v>
      </c>
      <c r="BG266" s="51">
        <f t="shared" si="219"/>
        <v>0</v>
      </c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286"/>
    </row>
    <row r="267" spans="1:79" s="50" customForma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286"/>
    </row>
    <row r="268" spans="1:79" s="50" customForma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T268" s="666" t="str">
        <f>+AT105</f>
        <v xml:space="preserve">  Personal de Administración y DG</v>
      </c>
      <c r="AU268" s="51"/>
      <c r="AV268" s="51">
        <f t="shared" ref="AV268:BG268" si="220">+AV272+AV276+AV278</f>
        <v>0</v>
      </c>
      <c r="AW268" s="51">
        <f t="shared" si="220"/>
        <v>0</v>
      </c>
      <c r="AX268" s="51">
        <f t="shared" si="220"/>
        <v>0</v>
      </c>
      <c r="AY268" s="51">
        <f t="shared" si="220"/>
        <v>0</v>
      </c>
      <c r="AZ268" s="51">
        <f t="shared" si="220"/>
        <v>0</v>
      </c>
      <c r="BA268" s="51">
        <f t="shared" si="220"/>
        <v>0</v>
      </c>
      <c r="BB268" s="51">
        <f t="shared" si="220"/>
        <v>0</v>
      </c>
      <c r="BC268" s="51">
        <f t="shared" si="220"/>
        <v>0</v>
      </c>
      <c r="BD268" s="51">
        <f t="shared" si="220"/>
        <v>0</v>
      </c>
      <c r="BE268" s="51">
        <f t="shared" si="220"/>
        <v>0</v>
      </c>
      <c r="BF268" s="51">
        <f t="shared" si="220"/>
        <v>0</v>
      </c>
      <c r="BG268" s="51">
        <f t="shared" si="220"/>
        <v>0</v>
      </c>
      <c r="BH268" s="667">
        <f>SUM(AV268:BG268)</f>
        <v>0</v>
      </c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286"/>
    </row>
    <row r="269" spans="1:79" s="50" customForma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T269" s="666" t="str">
        <f>+AT109</f>
        <v>Dirección</v>
      </c>
      <c r="AU269" s="51" t="s">
        <v>173</v>
      </c>
      <c r="AV269" s="665">
        <f t="shared" ref="AV269:BG269" si="221">J109</f>
        <v>0</v>
      </c>
      <c r="AW269" s="665">
        <f t="shared" si="221"/>
        <v>0</v>
      </c>
      <c r="AX269" s="665">
        <f t="shared" si="221"/>
        <v>0</v>
      </c>
      <c r="AY269" s="665">
        <f t="shared" si="221"/>
        <v>0</v>
      </c>
      <c r="AZ269" s="665">
        <f t="shared" si="221"/>
        <v>0</v>
      </c>
      <c r="BA269" s="665">
        <f t="shared" si="221"/>
        <v>0</v>
      </c>
      <c r="BB269" s="665">
        <f t="shared" si="221"/>
        <v>0</v>
      </c>
      <c r="BC269" s="665">
        <f t="shared" si="221"/>
        <v>0</v>
      </c>
      <c r="BD269" s="665">
        <f t="shared" si="221"/>
        <v>0</v>
      </c>
      <c r="BE269" s="665">
        <f t="shared" si="221"/>
        <v>0</v>
      </c>
      <c r="BF269" s="665">
        <f t="shared" si="221"/>
        <v>0</v>
      </c>
      <c r="BG269" s="665">
        <f t="shared" si="221"/>
        <v>0</v>
      </c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286"/>
    </row>
    <row r="270" spans="1:79" s="50" customForma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T270" s="668"/>
      <c r="AU270" s="51" t="s">
        <v>174</v>
      </c>
      <c r="AV270" s="51">
        <f t="shared" ref="AV270:BG270" si="222">AV109</f>
        <v>0</v>
      </c>
      <c r="AW270" s="51">
        <f t="shared" si="222"/>
        <v>0</v>
      </c>
      <c r="AX270" s="51">
        <f t="shared" si="222"/>
        <v>0</v>
      </c>
      <c r="AY270" s="51">
        <f t="shared" si="222"/>
        <v>0</v>
      </c>
      <c r="AZ270" s="51">
        <f t="shared" si="222"/>
        <v>0</v>
      </c>
      <c r="BA270" s="51">
        <f t="shared" si="222"/>
        <v>0</v>
      </c>
      <c r="BB270" s="51">
        <f t="shared" si="222"/>
        <v>0</v>
      </c>
      <c r="BC270" s="51">
        <f t="shared" si="222"/>
        <v>0</v>
      </c>
      <c r="BD270" s="51">
        <f t="shared" si="222"/>
        <v>0</v>
      </c>
      <c r="BE270" s="51">
        <f t="shared" si="222"/>
        <v>0</v>
      </c>
      <c r="BF270" s="51">
        <f t="shared" si="222"/>
        <v>0</v>
      </c>
      <c r="BG270" s="51">
        <f t="shared" si="222"/>
        <v>0</v>
      </c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286"/>
    </row>
    <row r="271" spans="1:79" s="50" customForma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T271" s="668"/>
      <c r="AU271" s="51" t="s">
        <v>175</v>
      </c>
      <c r="AV271" s="51">
        <f t="shared" ref="AV271:BG271" si="223">AV212</f>
        <v>0</v>
      </c>
      <c r="AW271" s="51">
        <f t="shared" si="223"/>
        <v>0</v>
      </c>
      <c r="AX271" s="51">
        <f t="shared" si="223"/>
        <v>0</v>
      </c>
      <c r="AY271" s="51">
        <f t="shared" si="223"/>
        <v>0</v>
      </c>
      <c r="AZ271" s="51">
        <f t="shared" si="223"/>
        <v>0</v>
      </c>
      <c r="BA271" s="51">
        <f t="shared" si="223"/>
        <v>0</v>
      </c>
      <c r="BB271" s="51">
        <f t="shared" si="223"/>
        <v>0</v>
      </c>
      <c r="BC271" s="51">
        <f t="shared" si="223"/>
        <v>0</v>
      </c>
      <c r="BD271" s="51">
        <f t="shared" si="223"/>
        <v>0</v>
      </c>
      <c r="BE271" s="51">
        <f t="shared" si="223"/>
        <v>0</v>
      </c>
      <c r="BF271" s="51">
        <f t="shared" si="223"/>
        <v>0</v>
      </c>
      <c r="BG271" s="51">
        <f t="shared" si="223"/>
        <v>0</v>
      </c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286"/>
    </row>
    <row r="272" spans="1:79" s="50" customFormat="1" x14ac:dyDescent="0.2">
      <c r="A272" s="51"/>
      <c r="B272" s="51"/>
      <c r="AT272" s="668"/>
      <c r="AU272" s="51" t="s">
        <v>176</v>
      </c>
      <c r="AV272" s="51">
        <f t="shared" ref="AV272:BG272" si="224">SUM(AV270:AV271)</f>
        <v>0</v>
      </c>
      <c r="AW272" s="51">
        <f t="shared" si="224"/>
        <v>0</v>
      </c>
      <c r="AX272" s="51">
        <f t="shared" si="224"/>
        <v>0</v>
      </c>
      <c r="AY272" s="51">
        <f t="shared" si="224"/>
        <v>0</v>
      </c>
      <c r="AZ272" s="51">
        <f t="shared" si="224"/>
        <v>0</v>
      </c>
      <c r="BA272" s="51">
        <f t="shared" si="224"/>
        <v>0</v>
      </c>
      <c r="BB272" s="51">
        <f t="shared" si="224"/>
        <v>0</v>
      </c>
      <c r="BC272" s="51">
        <f t="shared" si="224"/>
        <v>0</v>
      </c>
      <c r="BD272" s="51">
        <f t="shared" si="224"/>
        <v>0</v>
      </c>
      <c r="BE272" s="51">
        <f t="shared" si="224"/>
        <v>0</v>
      </c>
      <c r="BF272" s="51">
        <f t="shared" si="224"/>
        <v>0</v>
      </c>
      <c r="BG272" s="51">
        <f t="shared" si="224"/>
        <v>0</v>
      </c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286"/>
    </row>
    <row r="273" spans="1:79" s="50" customFormat="1" x14ac:dyDescent="0.2">
      <c r="A273" s="51"/>
      <c r="B273" s="51"/>
      <c r="AT273" s="666" t="str">
        <f>+AT116</f>
        <v>Personal Fijo</v>
      </c>
      <c r="AU273" s="51" t="s">
        <v>173</v>
      </c>
      <c r="AV273" s="665">
        <f t="shared" ref="AV273:BG273" si="225">J116</f>
        <v>0</v>
      </c>
      <c r="AW273" s="665">
        <f t="shared" si="225"/>
        <v>0</v>
      </c>
      <c r="AX273" s="665">
        <f t="shared" si="225"/>
        <v>0</v>
      </c>
      <c r="AY273" s="665">
        <f t="shared" si="225"/>
        <v>0</v>
      </c>
      <c r="AZ273" s="665">
        <f t="shared" si="225"/>
        <v>0</v>
      </c>
      <c r="BA273" s="665">
        <f t="shared" si="225"/>
        <v>0</v>
      </c>
      <c r="BB273" s="665">
        <f t="shared" si="225"/>
        <v>0</v>
      </c>
      <c r="BC273" s="665">
        <f t="shared" si="225"/>
        <v>0</v>
      </c>
      <c r="BD273" s="665">
        <f t="shared" si="225"/>
        <v>0</v>
      </c>
      <c r="BE273" s="665">
        <f t="shared" si="225"/>
        <v>0</v>
      </c>
      <c r="BF273" s="665">
        <f t="shared" si="225"/>
        <v>0</v>
      </c>
      <c r="BG273" s="665">
        <f t="shared" si="225"/>
        <v>0</v>
      </c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286"/>
    </row>
    <row r="274" spans="1:79" s="50" customFormat="1" x14ac:dyDescent="0.2">
      <c r="A274" s="51"/>
      <c r="B274" s="51"/>
      <c r="AT274" s="668"/>
      <c r="AU274" s="51" t="s">
        <v>174</v>
      </c>
      <c r="AV274" s="51">
        <f t="shared" ref="AV274:BG274" si="226">AV116</f>
        <v>0</v>
      </c>
      <c r="AW274" s="51">
        <f t="shared" si="226"/>
        <v>0</v>
      </c>
      <c r="AX274" s="51">
        <f t="shared" si="226"/>
        <v>0</v>
      </c>
      <c r="AY274" s="51">
        <f t="shared" si="226"/>
        <v>0</v>
      </c>
      <c r="AZ274" s="51">
        <f t="shared" si="226"/>
        <v>0</v>
      </c>
      <c r="BA274" s="51">
        <f t="shared" si="226"/>
        <v>0</v>
      </c>
      <c r="BB274" s="51">
        <f t="shared" si="226"/>
        <v>0</v>
      </c>
      <c r="BC274" s="51">
        <f t="shared" si="226"/>
        <v>0</v>
      </c>
      <c r="BD274" s="51">
        <f t="shared" si="226"/>
        <v>0</v>
      </c>
      <c r="BE274" s="51">
        <f t="shared" si="226"/>
        <v>0</v>
      </c>
      <c r="BF274" s="51">
        <f t="shared" si="226"/>
        <v>0</v>
      </c>
      <c r="BG274" s="51">
        <f t="shared" si="226"/>
        <v>0</v>
      </c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286"/>
    </row>
    <row r="275" spans="1:79" s="50" customFormat="1" x14ac:dyDescent="0.2">
      <c r="A275" s="51"/>
      <c r="B275" s="51"/>
      <c r="AT275" s="668"/>
      <c r="AU275" s="51" t="s">
        <v>175</v>
      </c>
      <c r="AV275" s="51">
        <f t="shared" ref="AV275:BG275" si="227">AV219</f>
        <v>0</v>
      </c>
      <c r="AW275" s="51">
        <f t="shared" si="227"/>
        <v>0</v>
      </c>
      <c r="AX275" s="51">
        <f t="shared" si="227"/>
        <v>0</v>
      </c>
      <c r="AY275" s="51">
        <f t="shared" si="227"/>
        <v>0</v>
      </c>
      <c r="AZ275" s="51">
        <f t="shared" si="227"/>
        <v>0</v>
      </c>
      <c r="BA275" s="51">
        <f t="shared" si="227"/>
        <v>0</v>
      </c>
      <c r="BB275" s="51">
        <f t="shared" si="227"/>
        <v>0</v>
      </c>
      <c r="BC275" s="51">
        <f t="shared" si="227"/>
        <v>0</v>
      </c>
      <c r="BD275" s="51">
        <f t="shared" si="227"/>
        <v>0</v>
      </c>
      <c r="BE275" s="51">
        <f t="shared" si="227"/>
        <v>0</v>
      </c>
      <c r="BF275" s="51">
        <f t="shared" si="227"/>
        <v>0</v>
      </c>
      <c r="BG275" s="51">
        <f t="shared" si="227"/>
        <v>0</v>
      </c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286"/>
    </row>
    <row r="276" spans="1:79" s="50" customFormat="1" ht="3.75" customHeight="1" thickBot="1" x14ac:dyDescent="0.25">
      <c r="A276" s="51"/>
      <c r="B276" s="51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413"/>
      <c r="AT276" s="668"/>
      <c r="AU276" s="51" t="s">
        <v>176</v>
      </c>
      <c r="AV276" s="51">
        <f t="shared" ref="AV276:BG276" si="228">SUM(AV274:AV275)</f>
        <v>0</v>
      </c>
      <c r="AW276" s="51">
        <f t="shared" si="228"/>
        <v>0</v>
      </c>
      <c r="AX276" s="51">
        <f t="shared" si="228"/>
        <v>0</v>
      </c>
      <c r="AY276" s="51">
        <f t="shared" si="228"/>
        <v>0</v>
      </c>
      <c r="AZ276" s="51">
        <f t="shared" si="228"/>
        <v>0</v>
      </c>
      <c r="BA276" s="51">
        <f t="shared" si="228"/>
        <v>0</v>
      </c>
      <c r="BB276" s="51">
        <f t="shared" si="228"/>
        <v>0</v>
      </c>
      <c r="BC276" s="51">
        <f t="shared" si="228"/>
        <v>0</v>
      </c>
      <c r="BD276" s="51">
        <f t="shared" si="228"/>
        <v>0</v>
      </c>
      <c r="BE276" s="51">
        <f t="shared" si="228"/>
        <v>0</v>
      </c>
      <c r="BF276" s="51">
        <f t="shared" si="228"/>
        <v>0</v>
      </c>
      <c r="BG276" s="51">
        <f t="shared" si="228"/>
        <v>0</v>
      </c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286"/>
    </row>
    <row r="277" spans="1:79" ht="18.75" customHeight="1" thickBot="1" x14ac:dyDescent="0.3">
      <c r="A277" s="103"/>
      <c r="B277" s="51"/>
      <c r="C277" s="662"/>
      <c r="D277" s="1033" t="s">
        <v>14</v>
      </c>
      <c r="E277" s="1034"/>
      <c r="F277" s="1034"/>
      <c r="G277" s="1034"/>
      <c r="H277" s="1034"/>
      <c r="I277" s="1034"/>
      <c r="J277" s="1034"/>
      <c r="K277" s="1034"/>
      <c r="L277" s="1034"/>
      <c r="M277" s="1034"/>
      <c r="N277" s="1034"/>
      <c r="O277" s="1034"/>
      <c r="P277" s="1034"/>
      <c r="Q277" s="1034"/>
      <c r="R277" s="1034"/>
      <c r="S277" s="1034"/>
      <c r="T277" s="1034"/>
      <c r="U277" s="1034"/>
      <c r="V277" s="1035"/>
      <c r="W277" s="682"/>
      <c r="X277" s="682"/>
      <c r="Y277" s="683"/>
      <c r="Z277" s="683"/>
      <c r="AA277" s="683"/>
      <c r="AB277" s="683"/>
      <c r="AC277" s="683"/>
      <c r="AD277" s="683"/>
      <c r="AE277" s="683"/>
      <c r="AF277" s="683"/>
      <c r="AG277" s="683"/>
      <c r="AH277" s="683"/>
      <c r="AI277" s="683"/>
      <c r="AJ277" s="683"/>
      <c r="AK277" s="683"/>
      <c r="AL277" s="683"/>
      <c r="AM277" s="683"/>
      <c r="AN277" s="683"/>
      <c r="AO277" s="683"/>
      <c r="AP277" s="683"/>
      <c r="AQ277" s="683"/>
      <c r="AT277" s="666" t="s">
        <v>180</v>
      </c>
      <c r="AU277" s="51" t="s">
        <v>173</v>
      </c>
      <c r="AV277" s="665">
        <f t="shared" ref="AV277:BG277" si="229">J135</f>
        <v>0</v>
      </c>
      <c r="AW277" s="665">
        <f t="shared" si="229"/>
        <v>0</v>
      </c>
      <c r="AX277" s="665">
        <f t="shared" si="229"/>
        <v>0</v>
      </c>
      <c r="AY277" s="665">
        <f t="shared" si="229"/>
        <v>0</v>
      </c>
      <c r="AZ277" s="665">
        <f t="shared" si="229"/>
        <v>0</v>
      </c>
      <c r="BA277" s="665">
        <f t="shared" si="229"/>
        <v>0</v>
      </c>
      <c r="BB277" s="665">
        <f t="shared" si="229"/>
        <v>0</v>
      </c>
      <c r="BC277" s="665">
        <f t="shared" si="229"/>
        <v>0</v>
      </c>
      <c r="BD277" s="665">
        <f t="shared" si="229"/>
        <v>0</v>
      </c>
      <c r="BE277" s="665">
        <f t="shared" si="229"/>
        <v>0</v>
      </c>
      <c r="BF277" s="665">
        <f t="shared" si="229"/>
        <v>0</v>
      </c>
      <c r="BG277" s="665">
        <f t="shared" si="229"/>
        <v>0</v>
      </c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286"/>
    </row>
    <row r="278" spans="1:79" ht="14.25" x14ac:dyDescent="0.25">
      <c r="A278" s="103"/>
      <c r="B278" s="51"/>
      <c r="C278" s="120"/>
      <c r="D278" s="423"/>
      <c r="E278" s="307"/>
      <c r="F278" s="307"/>
      <c r="G278" s="307"/>
      <c r="H278" s="307"/>
      <c r="I278" s="307"/>
      <c r="J278" s="307"/>
      <c r="K278" s="307"/>
      <c r="L278" s="307"/>
      <c r="M278" s="307"/>
      <c r="N278" s="307"/>
      <c r="O278" s="307"/>
      <c r="P278" s="307"/>
      <c r="Q278" s="307"/>
      <c r="R278" s="307"/>
      <c r="S278" s="307"/>
      <c r="T278" s="307"/>
      <c r="U278" s="307"/>
      <c r="V278" s="424"/>
      <c r="W278" s="120"/>
      <c r="X278" s="413"/>
      <c r="AT278" s="668"/>
      <c r="AU278" s="51" t="s">
        <v>174</v>
      </c>
      <c r="AV278" s="51">
        <f t="shared" ref="AV278:BG278" si="230">AV135</f>
        <v>0</v>
      </c>
      <c r="AW278" s="51">
        <f t="shared" si="230"/>
        <v>0</v>
      </c>
      <c r="AX278" s="51">
        <f t="shared" si="230"/>
        <v>0</v>
      </c>
      <c r="AY278" s="51">
        <f t="shared" si="230"/>
        <v>0</v>
      </c>
      <c r="AZ278" s="51">
        <f t="shared" si="230"/>
        <v>0</v>
      </c>
      <c r="BA278" s="51">
        <f t="shared" si="230"/>
        <v>0</v>
      </c>
      <c r="BB278" s="51">
        <f t="shared" si="230"/>
        <v>0</v>
      </c>
      <c r="BC278" s="51">
        <f t="shared" si="230"/>
        <v>0</v>
      </c>
      <c r="BD278" s="51">
        <f t="shared" si="230"/>
        <v>0</v>
      </c>
      <c r="BE278" s="51">
        <f t="shared" si="230"/>
        <v>0</v>
      </c>
      <c r="BF278" s="51">
        <f t="shared" si="230"/>
        <v>0</v>
      </c>
      <c r="BG278" s="51">
        <f t="shared" si="230"/>
        <v>0</v>
      </c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286"/>
    </row>
    <row r="279" spans="1:79" ht="14.25" x14ac:dyDescent="0.25">
      <c r="A279" s="103"/>
      <c r="B279" s="51"/>
      <c r="C279" s="120"/>
      <c r="D279" s="423"/>
      <c r="E279" s="307"/>
      <c r="F279" s="307"/>
      <c r="G279" s="307"/>
      <c r="H279" s="307"/>
      <c r="I279" s="307"/>
      <c r="J279" s="307"/>
      <c r="K279" s="307"/>
      <c r="L279" s="307"/>
      <c r="M279" s="307"/>
      <c r="N279" s="307"/>
      <c r="O279" s="307"/>
      <c r="P279" s="307"/>
      <c r="Q279" s="307"/>
      <c r="R279" s="307"/>
      <c r="S279" s="307"/>
      <c r="T279" s="307"/>
      <c r="U279" s="307"/>
      <c r="V279" s="424"/>
      <c r="W279" s="120"/>
      <c r="X279" s="413"/>
      <c r="AT279" s="668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667"/>
      <c r="BI279" s="667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286"/>
    </row>
    <row r="280" spans="1:79" ht="14.25" x14ac:dyDescent="0.25">
      <c r="A280" s="103"/>
      <c r="B280" s="51"/>
      <c r="C280" s="120"/>
      <c r="D280" s="423"/>
      <c r="E280" s="1029" t="s">
        <v>124</v>
      </c>
      <c r="F280" s="1029"/>
      <c r="G280" s="1029"/>
      <c r="H280" s="651" t="s">
        <v>125</v>
      </c>
      <c r="I280" s="652" t="s">
        <v>126</v>
      </c>
      <c r="J280" s="653" t="str">
        <f t="shared" ref="J280:U280" si="231">J210</f>
        <v>Enero</v>
      </c>
      <c r="K280" s="653" t="str">
        <f t="shared" si="231"/>
        <v>Febrero</v>
      </c>
      <c r="L280" s="653" t="str">
        <f t="shared" si="231"/>
        <v>Marzo</v>
      </c>
      <c r="M280" s="653" t="str">
        <f t="shared" si="231"/>
        <v>Abril</v>
      </c>
      <c r="N280" s="653" t="str">
        <f t="shared" si="231"/>
        <v>Mayo</v>
      </c>
      <c r="O280" s="653" t="str">
        <f t="shared" si="231"/>
        <v>Junio</v>
      </c>
      <c r="P280" s="653" t="str">
        <f t="shared" si="231"/>
        <v>Julio</v>
      </c>
      <c r="Q280" s="653" t="str">
        <f t="shared" si="231"/>
        <v>Agosto</v>
      </c>
      <c r="R280" s="653" t="str">
        <f t="shared" si="231"/>
        <v>Septiembre</v>
      </c>
      <c r="S280" s="653" t="str">
        <f t="shared" si="231"/>
        <v>Octubre</v>
      </c>
      <c r="T280" s="653" t="str">
        <f t="shared" si="231"/>
        <v>Noviembre</v>
      </c>
      <c r="U280" s="653" t="str">
        <f t="shared" si="231"/>
        <v>Diciembre</v>
      </c>
      <c r="V280" s="424"/>
      <c r="W280" s="120"/>
      <c r="X280" s="413"/>
      <c r="AT280" s="668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667"/>
      <c r="BI280" s="667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286"/>
    </row>
    <row r="281" spans="1:79" ht="14.25" hidden="1" customHeight="1" x14ac:dyDescent="0.25">
      <c r="A281" s="103"/>
      <c r="B281" s="51"/>
      <c r="C281" s="120"/>
      <c r="D281" s="423"/>
      <c r="E281" s="1030"/>
      <c r="F281" s="1031"/>
      <c r="G281" s="1031"/>
      <c r="H281" s="1032"/>
      <c r="I281" s="1032"/>
      <c r="J281" s="611"/>
      <c r="K281" s="611"/>
      <c r="L281" s="611"/>
      <c r="M281" s="611"/>
      <c r="N281" s="611"/>
      <c r="O281" s="611"/>
      <c r="P281" s="611"/>
      <c r="Q281" s="611"/>
      <c r="R281" s="611"/>
      <c r="S281" s="611"/>
      <c r="T281" s="611"/>
      <c r="U281" s="612"/>
      <c r="V281" s="424"/>
      <c r="W281" s="120"/>
      <c r="X281" s="413"/>
      <c r="AT281" s="668" t="s">
        <v>130</v>
      </c>
      <c r="AU281" s="51"/>
      <c r="AV281" s="51">
        <f>+AV276+AV272+AV264+AV260+AV252+AV248</f>
        <v>0</v>
      </c>
      <c r="AW281" s="51">
        <f t="shared" ref="AW281:BG281" si="232">+AW276+AW272+AW264+AW260+AW252+AW248</f>
        <v>0</v>
      </c>
      <c r="AX281" s="51">
        <f t="shared" si="232"/>
        <v>0</v>
      </c>
      <c r="AY281" s="51">
        <f t="shared" si="232"/>
        <v>0</v>
      </c>
      <c r="AZ281" s="51">
        <f t="shared" si="232"/>
        <v>0</v>
      </c>
      <c r="BA281" s="51">
        <f t="shared" si="232"/>
        <v>0</v>
      </c>
      <c r="BB281" s="51">
        <f t="shared" si="232"/>
        <v>0</v>
      </c>
      <c r="BC281" s="51">
        <f t="shared" si="232"/>
        <v>0</v>
      </c>
      <c r="BD281" s="51">
        <f t="shared" si="232"/>
        <v>0</v>
      </c>
      <c r="BE281" s="51">
        <f t="shared" si="232"/>
        <v>0</v>
      </c>
      <c r="BF281" s="51">
        <f t="shared" si="232"/>
        <v>0</v>
      </c>
      <c r="BG281" s="51">
        <f t="shared" si="232"/>
        <v>0</v>
      </c>
      <c r="BH281" s="667">
        <f>SUM(AV281:BG281)</f>
        <v>0</v>
      </c>
      <c r="BI281" s="667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286"/>
    </row>
    <row r="282" spans="1:79" ht="15" customHeight="1" thickBot="1" x14ac:dyDescent="0.3">
      <c r="A282" s="103"/>
      <c r="B282" s="51"/>
      <c r="C282" s="120"/>
      <c r="D282" s="423"/>
      <c r="E282" s="1036" t="s">
        <v>127</v>
      </c>
      <c r="F282" s="1037"/>
      <c r="G282" s="1038"/>
      <c r="H282" s="1014"/>
      <c r="I282" s="1015"/>
      <c r="J282" s="573">
        <f>SUM(J283:J287)</f>
        <v>2</v>
      </c>
      <c r="K282" s="573">
        <f t="shared" ref="K282:U282" si="233">SUM(K283:K287)</f>
        <v>2</v>
      </c>
      <c r="L282" s="573">
        <f t="shared" si="233"/>
        <v>2</v>
      </c>
      <c r="M282" s="573">
        <f t="shared" si="233"/>
        <v>2</v>
      </c>
      <c r="N282" s="573">
        <f t="shared" si="233"/>
        <v>2</v>
      </c>
      <c r="O282" s="573">
        <f t="shared" si="233"/>
        <v>2</v>
      </c>
      <c r="P282" s="573">
        <f t="shared" si="233"/>
        <v>2</v>
      </c>
      <c r="Q282" s="573">
        <f t="shared" si="233"/>
        <v>2</v>
      </c>
      <c r="R282" s="573">
        <f t="shared" si="233"/>
        <v>2</v>
      </c>
      <c r="S282" s="573">
        <f t="shared" si="233"/>
        <v>2</v>
      </c>
      <c r="T282" s="573">
        <f t="shared" si="233"/>
        <v>2</v>
      </c>
      <c r="U282" s="574">
        <f t="shared" si="233"/>
        <v>2</v>
      </c>
      <c r="V282" s="424"/>
      <c r="W282" s="120"/>
      <c r="X282" s="413"/>
      <c r="AT282" s="668" t="s">
        <v>177</v>
      </c>
      <c r="AU282" s="51"/>
      <c r="AV282" s="51">
        <f>+AV278+AV266+AV254</f>
        <v>0</v>
      </c>
      <c r="AW282" s="51">
        <f t="shared" ref="AW282:BG282" si="234">+AW278+AW266+AW254</f>
        <v>0</v>
      </c>
      <c r="AX282" s="51">
        <f t="shared" si="234"/>
        <v>0</v>
      </c>
      <c r="AY282" s="51">
        <f t="shared" si="234"/>
        <v>0</v>
      </c>
      <c r="AZ282" s="51">
        <f t="shared" si="234"/>
        <v>0</v>
      </c>
      <c r="BA282" s="51">
        <f t="shared" si="234"/>
        <v>0</v>
      </c>
      <c r="BB282" s="51">
        <f t="shared" si="234"/>
        <v>0</v>
      </c>
      <c r="BC282" s="51">
        <f t="shared" si="234"/>
        <v>0</v>
      </c>
      <c r="BD282" s="51">
        <f t="shared" si="234"/>
        <v>0</v>
      </c>
      <c r="BE282" s="51">
        <f t="shared" si="234"/>
        <v>0</v>
      </c>
      <c r="BF282" s="51">
        <f t="shared" si="234"/>
        <v>0</v>
      </c>
      <c r="BG282" s="51">
        <f t="shared" si="234"/>
        <v>0</v>
      </c>
      <c r="BH282" s="667">
        <f>SUM(AV282:BG282)</f>
        <v>0</v>
      </c>
      <c r="BI282" s="667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286"/>
    </row>
    <row r="283" spans="1:79" ht="14.1" customHeight="1" thickBot="1" x14ac:dyDescent="0.3">
      <c r="A283" s="103"/>
      <c r="B283" s="51"/>
      <c r="C283" s="120"/>
      <c r="D283" s="423"/>
      <c r="E283" s="1020" t="s">
        <v>128</v>
      </c>
      <c r="F283" s="1021"/>
      <c r="G283" s="1022"/>
      <c r="H283" s="701">
        <v>7000</v>
      </c>
      <c r="I283" s="702">
        <v>0.2</v>
      </c>
      <c r="J283" s="703">
        <v>1</v>
      </c>
      <c r="K283" s="704">
        <f t="shared" ref="K283:U283" si="235">+J283</f>
        <v>1</v>
      </c>
      <c r="L283" s="704">
        <f t="shared" si="235"/>
        <v>1</v>
      </c>
      <c r="M283" s="704">
        <f t="shared" si="235"/>
        <v>1</v>
      </c>
      <c r="N283" s="704">
        <f t="shared" si="235"/>
        <v>1</v>
      </c>
      <c r="O283" s="704">
        <f t="shared" si="235"/>
        <v>1</v>
      </c>
      <c r="P283" s="704">
        <f t="shared" si="235"/>
        <v>1</v>
      </c>
      <c r="Q283" s="704">
        <f t="shared" si="235"/>
        <v>1</v>
      </c>
      <c r="R283" s="704">
        <f t="shared" si="235"/>
        <v>1</v>
      </c>
      <c r="S283" s="704">
        <f t="shared" si="235"/>
        <v>1</v>
      </c>
      <c r="T283" s="704">
        <f t="shared" si="235"/>
        <v>1</v>
      </c>
      <c r="U283" s="705">
        <f t="shared" si="235"/>
        <v>1</v>
      </c>
      <c r="V283" s="424"/>
      <c r="W283" s="120"/>
      <c r="X283" s="413"/>
      <c r="AT283" s="668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667"/>
      <c r="BI283" s="667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286"/>
    </row>
    <row r="284" spans="1:79" ht="14.1" customHeight="1" x14ac:dyDescent="0.25">
      <c r="A284" s="103"/>
      <c r="B284" s="51"/>
      <c r="C284" s="120"/>
      <c r="D284" s="423"/>
      <c r="E284" s="1023" t="s">
        <v>234</v>
      </c>
      <c r="F284" s="1024"/>
      <c r="G284" s="1025"/>
      <c r="H284" s="689">
        <v>2000</v>
      </c>
      <c r="I284" s="688">
        <v>0.2</v>
      </c>
      <c r="J284" s="690">
        <v>1</v>
      </c>
      <c r="K284" s="691">
        <f t="shared" ref="K284:U284" si="236">+J284</f>
        <v>1</v>
      </c>
      <c r="L284" s="691">
        <f t="shared" si="236"/>
        <v>1</v>
      </c>
      <c r="M284" s="691">
        <f t="shared" si="236"/>
        <v>1</v>
      </c>
      <c r="N284" s="691">
        <f t="shared" si="236"/>
        <v>1</v>
      </c>
      <c r="O284" s="691">
        <f t="shared" si="236"/>
        <v>1</v>
      </c>
      <c r="P284" s="691">
        <f t="shared" si="236"/>
        <v>1</v>
      </c>
      <c r="Q284" s="691">
        <f t="shared" si="236"/>
        <v>1</v>
      </c>
      <c r="R284" s="691">
        <f t="shared" si="236"/>
        <v>1</v>
      </c>
      <c r="S284" s="691">
        <f t="shared" si="236"/>
        <v>1</v>
      </c>
      <c r="T284" s="691">
        <f t="shared" si="236"/>
        <v>1</v>
      </c>
      <c r="U284" s="692">
        <f t="shared" si="236"/>
        <v>1</v>
      </c>
      <c r="V284" s="424"/>
      <c r="W284" s="120"/>
      <c r="X284" s="413"/>
      <c r="AT284" s="668" t="s">
        <v>127</v>
      </c>
      <c r="AU284" s="51"/>
      <c r="AV284" s="665">
        <f>+AV269+AV245+AV257</f>
        <v>0</v>
      </c>
      <c r="AW284" s="665">
        <f t="shared" ref="AW284:BG284" si="237">+AW269+AW245+AW257</f>
        <v>0</v>
      </c>
      <c r="AX284" s="665">
        <f t="shared" si="237"/>
        <v>0</v>
      </c>
      <c r="AY284" s="665">
        <f t="shared" si="237"/>
        <v>0</v>
      </c>
      <c r="AZ284" s="665">
        <f t="shared" si="237"/>
        <v>0</v>
      </c>
      <c r="BA284" s="665">
        <f t="shared" si="237"/>
        <v>0</v>
      </c>
      <c r="BB284" s="665">
        <f t="shared" si="237"/>
        <v>0</v>
      </c>
      <c r="BC284" s="665">
        <f t="shared" si="237"/>
        <v>0</v>
      </c>
      <c r="BD284" s="665">
        <f t="shared" si="237"/>
        <v>0</v>
      </c>
      <c r="BE284" s="665">
        <f t="shared" si="237"/>
        <v>0</v>
      </c>
      <c r="BF284" s="665">
        <f t="shared" si="237"/>
        <v>0</v>
      </c>
      <c r="BG284" s="665">
        <f t="shared" si="237"/>
        <v>0</v>
      </c>
      <c r="BH284" s="667"/>
      <c r="BI284" s="667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286"/>
    </row>
    <row r="285" spans="1:79" ht="14.1" customHeight="1" x14ac:dyDescent="0.25">
      <c r="A285" s="103"/>
      <c r="B285" s="51"/>
      <c r="C285" s="120"/>
      <c r="D285" s="423"/>
      <c r="E285" s="1026" t="s">
        <v>129</v>
      </c>
      <c r="F285" s="1027"/>
      <c r="G285" s="1028"/>
      <c r="H285" s="693"/>
      <c r="I285" s="669"/>
      <c r="J285" s="694">
        <v>0</v>
      </c>
      <c r="K285" s="695">
        <f t="shared" ref="K285:U285" si="238">+J285</f>
        <v>0</v>
      </c>
      <c r="L285" s="695">
        <f t="shared" si="238"/>
        <v>0</v>
      </c>
      <c r="M285" s="695">
        <f t="shared" si="238"/>
        <v>0</v>
      </c>
      <c r="N285" s="695">
        <f t="shared" si="238"/>
        <v>0</v>
      </c>
      <c r="O285" s="695">
        <f t="shared" si="238"/>
        <v>0</v>
      </c>
      <c r="P285" s="695">
        <f t="shared" si="238"/>
        <v>0</v>
      </c>
      <c r="Q285" s="695">
        <f t="shared" si="238"/>
        <v>0</v>
      </c>
      <c r="R285" s="695">
        <f t="shared" si="238"/>
        <v>0</v>
      </c>
      <c r="S285" s="695">
        <f t="shared" si="238"/>
        <v>0</v>
      </c>
      <c r="T285" s="695">
        <f t="shared" si="238"/>
        <v>0</v>
      </c>
      <c r="U285" s="696">
        <f t="shared" si="238"/>
        <v>0</v>
      </c>
      <c r="V285" s="424"/>
      <c r="W285" s="120"/>
      <c r="X285" s="413"/>
      <c r="AT285" s="684" t="s">
        <v>226</v>
      </c>
      <c r="AU285" s="51"/>
      <c r="AV285" s="665">
        <f>+AV246+AV258+AV270</f>
        <v>0</v>
      </c>
      <c r="AW285" s="665">
        <f t="shared" ref="AW285:BG285" si="239">+AW246+AW258+AW270</f>
        <v>0</v>
      </c>
      <c r="AX285" s="665">
        <f t="shared" si="239"/>
        <v>0</v>
      </c>
      <c r="AY285" s="665">
        <f t="shared" si="239"/>
        <v>0</v>
      </c>
      <c r="AZ285" s="665">
        <f t="shared" si="239"/>
        <v>0</v>
      </c>
      <c r="BA285" s="665">
        <f t="shared" si="239"/>
        <v>0</v>
      </c>
      <c r="BB285" s="665">
        <f t="shared" si="239"/>
        <v>0</v>
      </c>
      <c r="BC285" s="665">
        <f t="shared" si="239"/>
        <v>0</v>
      </c>
      <c r="BD285" s="665">
        <f t="shared" si="239"/>
        <v>0</v>
      </c>
      <c r="BE285" s="665">
        <f t="shared" si="239"/>
        <v>0</v>
      </c>
      <c r="BF285" s="665">
        <f t="shared" si="239"/>
        <v>0</v>
      </c>
      <c r="BG285" s="665">
        <f t="shared" si="239"/>
        <v>0</v>
      </c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286"/>
    </row>
    <row r="286" spans="1:79" ht="14.1" customHeight="1" x14ac:dyDescent="0.25">
      <c r="A286" s="103"/>
      <c r="B286" s="51"/>
      <c r="C286" s="120"/>
      <c r="D286" s="423"/>
      <c r="E286" s="1026" t="s">
        <v>129</v>
      </c>
      <c r="F286" s="1027"/>
      <c r="G286" s="1028"/>
      <c r="H286" s="693"/>
      <c r="I286" s="669"/>
      <c r="J286" s="694">
        <v>0</v>
      </c>
      <c r="K286" s="695">
        <f t="shared" ref="K286:U286" si="240">+J286</f>
        <v>0</v>
      </c>
      <c r="L286" s="695">
        <f t="shared" si="240"/>
        <v>0</v>
      </c>
      <c r="M286" s="695">
        <f t="shared" si="240"/>
        <v>0</v>
      </c>
      <c r="N286" s="695">
        <f t="shared" si="240"/>
        <v>0</v>
      </c>
      <c r="O286" s="695">
        <f t="shared" si="240"/>
        <v>0</v>
      </c>
      <c r="P286" s="695">
        <f t="shared" si="240"/>
        <v>0</v>
      </c>
      <c r="Q286" s="695">
        <f t="shared" si="240"/>
        <v>0</v>
      </c>
      <c r="R286" s="695">
        <f t="shared" si="240"/>
        <v>0</v>
      </c>
      <c r="S286" s="695">
        <f t="shared" si="240"/>
        <v>0</v>
      </c>
      <c r="T286" s="695">
        <f t="shared" si="240"/>
        <v>0</v>
      </c>
      <c r="U286" s="696">
        <f t="shared" si="240"/>
        <v>0</v>
      </c>
      <c r="V286" s="424"/>
      <c r="W286" s="120"/>
      <c r="X286" s="413"/>
      <c r="AT286" s="684" t="s">
        <v>227</v>
      </c>
      <c r="AU286" s="51"/>
      <c r="AV286" s="665">
        <f>+AV247+AV259+AV271</f>
        <v>0</v>
      </c>
      <c r="AW286" s="665">
        <f t="shared" ref="AW286:BG286" si="241">+AW247+AW259+AW271</f>
        <v>0</v>
      </c>
      <c r="AX286" s="665">
        <f t="shared" si="241"/>
        <v>0</v>
      </c>
      <c r="AY286" s="665">
        <f t="shared" si="241"/>
        <v>0</v>
      </c>
      <c r="AZ286" s="665">
        <f t="shared" si="241"/>
        <v>0</v>
      </c>
      <c r="BA286" s="665">
        <f t="shared" si="241"/>
        <v>0</v>
      </c>
      <c r="BB286" s="665">
        <f t="shared" si="241"/>
        <v>0</v>
      </c>
      <c r="BC286" s="665">
        <f t="shared" si="241"/>
        <v>0</v>
      </c>
      <c r="BD286" s="665">
        <f t="shared" si="241"/>
        <v>0</v>
      </c>
      <c r="BE286" s="665">
        <f t="shared" si="241"/>
        <v>0</v>
      </c>
      <c r="BF286" s="665">
        <f t="shared" si="241"/>
        <v>0</v>
      </c>
      <c r="BG286" s="665">
        <f t="shared" si="241"/>
        <v>0</v>
      </c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286"/>
    </row>
    <row r="287" spans="1:79" ht="14.1" customHeight="1" x14ac:dyDescent="0.25">
      <c r="A287" s="103"/>
      <c r="B287" s="51"/>
      <c r="C287" s="120"/>
      <c r="D287" s="423"/>
      <c r="E287" s="1017" t="s">
        <v>235</v>
      </c>
      <c r="F287" s="1018"/>
      <c r="G287" s="1019"/>
      <c r="H287" s="697"/>
      <c r="I287" s="670"/>
      <c r="J287" s="698">
        <v>0</v>
      </c>
      <c r="K287" s="699">
        <f t="shared" ref="K287:U287" si="242">+J287</f>
        <v>0</v>
      </c>
      <c r="L287" s="699">
        <f t="shared" si="242"/>
        <v>0</v>
      </c>
      <c r="M287" s="699">
        <f t="shared" si="242"/>
        <v>0</v>
      </c>
      <c r="N287" s="699">
        <f t="shared" si="242"/>
        <v>0</v>
      </c>
      <c r="O287" s="699">
        <f t="shared" si="242"/>
        <v>0</v>
      </c>
      <c r="P287" s="699">
        <f t="shared" si="242"/>
        <v>0</v>
      </c>
      <c r="Q287" s="699">
        <f t="shared" si="242"/>
        <v>0</v>
      </c>
      <c r="R287" s="699">
        <f t="shared" si="242"/>
        <v>0</v>
      </c>
      <c r="S287" s="699">
        <f t="shared" si="242"/>
        <v>0</v>
      </c>
      <c r="T287" s="699">
        <f t="shared" si="242"/>
        <v>0</v>
      </c>
      <c r="U287" s="700">
        <f t="shared" si="242"/>
        <v>0</v>
      </c>
      <c r="V287" s="424"/>
      <c r="W287" s="120"/>
      <c r="X287" s="413"/>
      <c r="AT287" s="668" t="s">
        <v>130</v>
      </c>
      <c r="AU287" s="51"/>
      <c r="AV287" s="665">
        <f>+AV273+AV261+AV249</f>
        <v>0</v>
      </c>
      <c r="AW287" s="665">
        <f t="shared" ref="AW287:BG287" si="243">+AW273+AW261+AW249</f>
        <v>0</v>
      </c>
      <c r="AX287" s="665">
        <f t="shared" si="243"/>
        <v>0</v>
      </c>
      <c r="AY287" s="665">
        <f t="shared" si="243"/>
        <v>0</v>
      </c>
      <c r="AZ287" s="665">
        <f t="shared" si="243"/>
        <v>0</v>
      </c>
      <c r="BA287" s="665">
        <f t="shared" si="243"/>
        <v>0</v>
      </c>
      <c r="BB287" s="665">
        <f t="shared" si="243"/>
        <v>0</v>
      </c>
      <c r="BC287" s="665">
        <f t="shared" si="243"/>
        <v>0</v>
      </c>
      <c r="BD287" s="665">
        <f t="shared" si="243"/>
        <v>0</v>
      </c>
      <c r="BE287" s="665">
        <f t="shared" si="243"/>
        <v>0</v>
      </c>
      <c r="BF287" s="665">
        <f t="shared" si="243"/>
        <v>0</v>
      </c>
      <c r="BG287" s="665">
        <f t="shared" si="243"/>
        <v>0</v>
      </c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286"/>
    </row>
    <row r="288" spans="1:79" ht="14.25" x14ac:dyDescent="0.25">
      <c r="A288" s="103"/>
      <c r="B288" s="51"/>
      <c r="C288" s="120"/>
      <c r="D288" s="423"/>
      <c r="E288" s="307"/>
      <c r="F288" s="307"/>
      <c r="G288" s="307"/>
      <c r="H288" s="307"/>
      <c r="I288" s="307"/>
      <c r="J288" s="307"/>
      <c r="K288" s="307"/>
      <c r="L288" s="307"/>
      <c r="M288" s="307"/>
      <c r="N288" s="307"/>
      <c r="O288" s="307"/>
      <c r="P288" s="307"/>
      <c r="Q288" s="307"/>
      <c r="R288" s="307"/>
      <c r="S288" s="307"/>
      <c r="T288" s="307"/>
      <c r="U288" s="307"/>
      <c r="V288" s="424"/>
      <c r="W288" s="120"/>
      <c r="X288" s="413"/>
      <c r="AT288" s="684" t="s">
        <v>226</v>
      </c>
      <c r="AU288" s="51"/>
      <c r="AV288" s="665">
        <f>+AV274+AV262+AV250</f>
        <v>0</v>
      </c>
      <c r="AW288" s="665">
        <f t="shared" ref="AW288:BG288" si="244">+AW274+AW262+AW250</f>
        <v>0</v>
      </c>
      <c r="AX288" s="665">
        <f t="shared" si="244"/>
        <v>0</v>
      </c>
      <c r="AY288" s="665">
        <f t="shared" si="244"/>
        <v>0</v>
      </c>
      <c r="AZ288" s="665">
        <f>+AZ274+AZ262+AZ250</f>
        <v>0</v>
      </c>
      <c r="BA288" s="665">
        <f t="shared" si="244"/>
        <v>0</v>
      </c>
      <c r="BB288" s="665">
        <f t="shared" si="244"/>
        <v>0</v>
      </c>
      <c r="BC288" s="665">
        <f t="shared" si="244"/>
        <v>0</v>
      </c>
      <c r="BD288" s="665">
        <f t="shared" si="244"/>
        <v>0</v>
      </c>
      <c r="BE288" s="665">
        <f t="shared" si="244"/>
        <v>0</v>
      </c>
      <c r="BF288" s="665">
        <f t="shared" si="244"/>
        <v>0</v>
      </c>
      <c r="BG288" s="665">
        <f t="shared" si="244"/>
        <v>0</v>
      </c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286"/>
    </row>
    <row r="289" spans="1:79" ht="14.25" x14ac:dyDescent="0.25">
      <c r="A289" s="103"/>
      <c r="B289" s="51"/>
      <c r="C289" s="120"/>
      <c r="D289" s="423"/>
      <c r="E289" s="307"/>
      <c r="F289" s="307"/>
      <c r="G289" s="307"/>
      <c r="H289" s="307"/>
      <c r="I289" s="307"/>
      <c r="J289" s="307"/>
      <c r="K289" s="307"/>
      <c r="L289" s="307"/>
      <c r="M289" s="307"/>
      <c r="N289" s="307"/>
      <c r="O289" s="307"/>
      <c r="P289" s="307"/>
      <c r="Q289" s="307"/>
      <c r="R289" s="307"/>
      <c r="S289" s="307"/>
      <c r="T289" s="307"/>
      <c r="U289" s="307"/>
      <c r="V289" s="424"/>
      <c r="W289" s="120"/>
      <c r="X289" s="413"/>
      <c r="AT289" s="684" t="s">
        <v>227</v>
      </c>
      <c r="AU289" s="51"/>
      <c r="AV289" s="665">
        <f>+AV275+AV263+AV251</f>
        <v>0</v>
      </c>
      <c r="AW289" s="665">
        <f t="shared" ref="AW289:BG289" si="245">+AW275+AW263+AW251</f>
        <v>0</v>
      </c>
      <c r="AX289" s="665">
        <f t="shared" si="245"/>
        <v>0</v>
      </c>
      <c r="AY289" s="665">
        <f t="shared" si="245"/>
        <v>0</v>
      </c>
      <c r="AZ289" s="665">
        <f t="shared" si="245"/>
        <v>0</v>
      </c>
      <c r="BA289" s="665">
        <f t="shared" si="245"/>
        <v>0</v>
      </c>
      <c r="BB289" s="665">
        <f t="shared" si="245"/>
        <v>0</v>
      </c>
      <c r="BC289" s="665">
        <f t="shared" si="245"/>
        <v>0</v>
      </c>
      <c r="BD289" s="665">
        <f t="shared" si="245"/>
        <v>0</v>
      </c>
      <c r="BE289" s="665">
        <f t="shared" si="245"/>
        <v>0</v>
      </c>
      <c r="BF289" s="665">
        <f t="shared" si="245"/>
        <v>0</v>
      </c>
      <c r="BG289" s="665">
        <f t="shared" si="245"/>
        <v>0</v>
      </c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286"/>
    </row>
    <row r="290" spans="1:79" ht="14.25" x14ac:dyDescent="0.25">
      <c r="A290" s="103"/>
      <c r="B290" s="51"/>
      <c r="C290" s="120"/>
      <c r="D290" s="423"/>
      <c r="E290" s="307"/>
      <c r="F290" s="307"/>
      <c r="G290" s="307"/>
      <c r="H290" s="307"/>
      <c r="I290" s="307"/>
      <c r="J290" s="307"/>
      <c r="K290" s="307"/>
      <c r="L290" s="307"/>
      <c r="M290" s="307"/>
      <c r="N290" s="307"/>
      <c r="O290" s="307"/>
      <c r="P290" s="307"/>
      <c r="Q290" s="307"/>
      <c r="R290" s="307"/>
      <c r="S290" s="307"/>
      <c r="T290" s="307"/>
      <c r="U290" s="307"/>
      <c r="V290" s="424"/>
      <c r="W290" s="120"/>
      <c r="X290" s="413"/>
      <c r="AT290" s="668" t="s">
        <v>225</v>
      </c>
      <c r="AU290" s="51"/>
      <c r="AV290" s="665">
        <f>+AV277+AV265+AV253</f>
        <v>0</v>
      </c>
      <c r="AW290" s="665">
        <f t="shared" ref="AW290:BG290" si="246">+AW277+AW265+AW253</f>
        <v>0</v>
      </c>
      <c r="AX290" s="665">
        <f t="shared" si="246"/>
        <v>0</v>
      </c>
      <c r="AY290" s="665">
        <f t="shared" si="246"/>
        <v>0</v>
      </c>
      <c r="AZ290" s="665">
        <f t="shared" si="246"/>
        <v>0</v>
      </c>
      <c r="BA290" s="665">
        <f t="shared" si="246"/>
        <v>0</v>
      </c>
      <c r="BB290" s="665">
        <f t="shared" si="246"/>
        <v>0</v>
      </c>
      <c r="BC290" s="665">
        <f t="shared" si="246"/>
        <v>0</v>
      </c>
      <c r="BD290" s="665">
        <f t="shared" si="246"/>
        <v>0</v>
      </c>
      <c r="BE290" s="665">
        <f t="shared" si="246"/>
        <v>0</v>
      </c>
      <c r="BF290" s="665">
        <f t="shared" si="246"/>
        <v>0</v>
      </c>
      <c r="BG290" s="665">
        <f t="shared" si="246"/>
        <v>0</v>
      </c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286"/>
    </row>
    <row r="291" spans="1:79" ht="14.25" x14ac:dyDescent="0.25">
      <c r="A291" s="103"/>
      <c r="B291" s="51"/>
      <c r="C291" s="120"/>
      <c r="D291" s="423"/>
      <c r="E291" s="307"/>
      <c r="F291" s="307"/>
      <c r="G291" s="307"/>
      <c r="H291" s="307"/>
      <c r="I291" s="307"/>
      <c r="J291" s="307"/>
      <c r="K291" s="307"/>
      <c r="L291" s="307"/>
      <c r="M291" s="307"/>
      <c r="N291" s="307"/>
      <c r="O291" s="307"/>
      <c r="P291" s="307"/>
      <c r="Q291" s="307"/>
      <c r="R291" s="307"/>
      <c r="S291" s="307"/>
      <c r="T291" s="307"/>
      <c r="U291" s="307"/>
      <c r="V291" s="424"/>
      <c r="W291" s="120"/>
      <c r="X291" s="413"/>
      <c r="AT291" s="685" t="s">
        <v>226</v>
      </c>
      <c r="AU291" s="678"/>
      <c r="AV291" s="677">
        <f>+AV278+AV254+AV266</f>
        <v>0</v>
      </c>
      <c r="AW291" s="677">
        <f t="shared" ref="AW291:BF291" si="247">+AW278+AW254+AW266</f>
        <v>0</v>
      </c>
      <c r="AX291" s="677">
        <f t="shared" si="247"/>
        <v>0</v>
      </c>
      <c r="AY291" s="677">
        <f t="shared" si="247"/>
        <v>0</v>
      </c>
      <c r="AZ291" s="677">
        <f t="shared" si="247"/>
        <v>0</v>
      </c>
      <c r="BA291" s="677">
        <f t="shared" si="247"/>
        <v>0</v>
      </c>
      <c r="BB291" s="677">
        <f t="shared" si="247"/>
        <v>0</v>
      </c>
      <c r="BC291" s="677">
        <f t="shared" si="247"/>
        <v>0</v>
      </c>
      <c r="BD291" s="677">
        <f t="shared" si="247"/>
        <v>0</v>
      </c>
      <c r="BE291" s="677">
        <f t="shared" si="247"/>
        <v>0</v>
      </c>
      <c r="BF291" s="677">
        <f t="shared" si="247"/>
        <v>0</v>
      </c>
      <c r="BG291" s="677">
        <f>+BG278+BG254+BG266</f>
        <v>0</v>
      </c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286"/>
    </row>
    <row r="292" spans="1:79" ht="14.25" x14ac:dyDescent="0.25">
      <c r="A292" s="103"/>
      <c r="B292" s="51"/>
      <c r="C292" s="120"/>
      <c r="D292" s="423"/>
      <c r="E292" s="307"/>
      <c r="F292" s="307"/>
      <c r="G292" s="307"/>
      <c r="H292" s="307"/>
      <c r="I292" s="307"/>
      <c r="J292" s="307"/>
      <c r="K292" s="307"/>
      <c r="L292" s="307"/>
      <c r="M292" s="307"/>
      <c r="N292" s="307"/>
      <c r="O292" s="307"/>
      <c r="P292" s="307"/>
      <c r="Q292" s="307"/>
      <c r="R292" s="307"/>
      <c r="S292" s="307"/>
      <c r="T292" s="307"/>
      <c r="U292" s="307"/>
      <c r="V292" s="424"/>
      <c r="W292" s="120"/>
      <c r="X292" s="413"/>
      <c r="AV292" s="686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286"/>
    </row>
    <row r="293" spans="1:79" ht="14.25" x14ac:dyDescent="0.25">
      <c r="A293" s="103"/>
      <c r="B293" s="51"/>
      <c r="C293" s="120"/>
      <c r="D293" s="423"/>
      <c r="E293" s="307"/>
      <c r="F293" s="307"/>
      <c r="G293" s="307"/>
      <c r="H293" s="307"/>
      <c r="I293" s="307"/>
      <c r="J293" s="307"/>
      <c r="K293" s="307"/>
      <c r="L293" s="307"/>
      <c r="M293" s="307"/>
      <c r="N293" s="307"/>
      <c r="O293" s="307"/>
      <c r="P293" s="307"/>
      <c r="Q293" s="307"/>
      <c r="R293" s="307"/>
      <c r="S293" s="307"/>
      <c r="T293" s="307"/>
      <c r="U293" s="307"/>
      <c r="V293" s="424"/>
      <c r="W293" s="120"/>
      <c r="X293" s="413"/>
      <c r="AV293" s="686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286"/>
    </row>
    <row r="294" spans="1:79" ht="14.25" x14ac:dyDescent="0.25">
      <c r="A294" s="103"/>
      <c r="B294" s="51"/>
      <c r="C294" s="120"/>
      <c r="D294" s="423"/>
      <c r="E294" s="307"/>
      <c r="F294" s="307"/>
      <c r="G294" s="307"/>
      <c r="H294" s="307"/>
      <c r="I294" s="307"/>
      <c r="J294" s="307"/>
      <c r="K294" s="307"/>
      <c r="L294" s="307"/>
      <c r="M294" s="307"/>
      <c r="N294" s="307"/>
      <c r="O294" s="307"/>
      <c r="P294" s="307"/>
      <c r="Q294" s="307"/>
      <c r="R294" s="307"/>
      <c r="S294" s="307"/>
      <c r="T294" s="307"/>
      <c r="U294" s="307"/>
      <c r="V294" s="424"/>
      <c r="W294" s="120"/>
      <c r="X294" s="413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286"/>
    </row>
    <row r="295" spans="1:79" ht="14.25" x14ac:dyDescent="0.25">
      <c r="A295" s="103"/>
      <c r="B295" s="51"/>
      <c r="C295" s="120"/>
      <c r="D295" s="423"/>
      <c r="E295" s="307"/>
      <c r="F295" s="307"/>
      <c r="G295" s="307"/>
      <c r="H295" s="307"/>
      <c r="I295" s="307"/>
      <c r="J295" s="307"/>
      <c r="K295" s="307"/>
      <c r="L295" s="307"/>
      <c r="M295" s="307"/>
      <c r="N295" s="307"/>
      <c r="O295" s="307"/>
      <c r="P295" s="307"/>
      <c r="Q295" s="307"/>
      <c r="R295" s="307"/>
      <c r="S295" s="307"/>
      <c r="T295" s="307"/>
      <c r="U295" s="307"/>
      <c r="V295" s="424"/>
      <c r="W295" s="120"/>
      <c r="X295" s="413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286"/>
    </row>
    <row r="296" spans="1:79" ht="14.25" x14ac:dyDescent="0.25">
      <c r="A296" s="103"/>
      <c r="B296" s="51"/>
      <c r="C296" s="120"/>
      <c r="D296" s="423"/>
      <c r="E296" s="307"/>
      <c r="F296" s="307"/>
      <c r="G296" s="307"/>
      <c r="H296" s="307"/>
      <c r="I296" s="307"/>
      <c r="J296" s="307"/>
      <c r="K296" s="307"/>
      <c r="L296" s="307"/>
      <c r="M296" s="307"/>
      <c r="N296" s="307"/>
      <c r="O296" s="307"/>
      <c r="P296" s="307"/>
      <c r="Q296" s="307"/>
      <c r="R296" s="307"/>
      <c r="S296" s="307"/>
      <c r="T296" s="307"/>
      <c r="U296" s="307"/>
      <c r="V296" s="424"/>
      <c r="W296" s="120"/>
      <c r="X296" s="413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286"/>
    </row>
    <row r="297" spans="1:79" ht="14.25" x14ac:dyDescent="0.25">
      <c r="A297" s="103"/>
      <c r="B297" s="51"/>
      <c r="C297" s="120"/>
      <c r="D297" s="423"/>
      <c r="E297" s="307"/>
      <c r="F297" s="307"/>
      <c r="G297" s="307"/>
      <c r="H297" s="307"/>
      <c r="I297" s="307"/>
      <c r="J297" s="307"/>
      <c r="K297" s="307"/>
      <c r="L297" s="307"/>
      <c r="M297" s="307"/>
      <c r="N297" s="307"/>
      <c r="O297" s="307"/>
      <c r="P297" s="307"/>
      <c r="Q297" s="307"/>
      <c r="R297" s="307"/>
      <c r="S297" s="307"/>
      <c r="T297" s="307"/>
      <c r="U297" s="307"/>
      <c r="V297" s="424"/>
      <c r="W297" s="120"/>
      <c r="X297" s="413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286"/>
    </row>
    <row r="298" spans="1:79" ht="14.25" x14ac:dyDescent="0.25">
      <c r="A298" s="103"/>
      <c r="B298" s="51"/>
      <c r="C298" s="120"/>
      <c r="D298" s="423"/>
      <c r="E298" s="307"/>
      <c r="F298" s="307"/>
      <c r="G298" s="307"/>
      <c r="H298" s="307"/>
      <c r="I298" s="307"/>
      <c r="J298" s="307"/>
      <c r="K298" s="307"/>
      <c r="L298" s="307"/>
      <c r="M298" s="307"/>
      <c r="N298" s="307"/>
      <c r="O298" s="307"/>
      <c r="P298" s="307"/>
      <c r="Q298" s="307"/>
      <c r="R298" s="307"/>
      <c r="S298" s="307"/>
      <c r="T298" s="307"/>
      <c r="U298" s="307"/>
      <c r="V298" s="424"/>
      <c r="W298" s="120"/>
      <c r="X298" s="413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286"/>
    </row>
    <row r="299" spans="1:79" ht="5.25" customHeight="1" x14ac:dyDescent="0.25">
      <c r="A299" s="103"/>
      <c r="B299" s="51"/>
      <c r="C299" s="120"/>
      <c r="D299" s="423"/>
      <c r="E299" s="307"/>
      <c r="F299" s="307"/>
      <c r="G299" s="307"/>
      <c r="H299" s="307"/>
      <c r="I299" s="307"/>
      <c r="J299" s="307"/>
      <c r="K299" s="307"/>
      <c r="L299" s="307"/>
      <c r="M299" s="307"/>
      <c r="N299" s="307"/>
      <c r="O299" s="307"/>
      <c r="P299" s="307"/>
      <c r="Q299" s="307"/>
      <c r="R299" s="307"/>
      <c r="S299" s="307"/>
      <c r="T299" s="307"/>
      <c r="U299" s="307"/>
      <c r="V299" s="424"/>
      <c r="W299" s="120"/>
      <c r="X299" s="413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286"/>
    </row>
    <row r="300" spans="1:79" ht="14.25" x14ac:dyDescent="0.25">
      <c r="A300" s="103"/>
      <c r="B300" s="51"/>
      <c r="C300" s="120"/>
      <c r="D300" s="435"/>
      <c r="E300" s="436"/>
      <c r="F300" s="436"/>
      <c r="G300" s="436"/>
      <c r="H300" s="436"/>
      <c r="I300" s="436"/>
      <c r="J300" s="436"/>
      <c r="K300" s="436"/>
      <c r="L300" s="436"/>
      <c r="M300" s="436"/>
      <c r="N300" s="436"/>
      <c r="O300" s="436"/>
      <c r="P300" s="436"/>
      <c r="Q300" s="436"/>
      <c r="R300" s="436"/>
      <c r="S300" s="436"/>
      <c r="T300" s="436"/>
      <c r="U300" s="436"/>
      <c r="V300" s="437"/>
      <c r="W300" s="120"/>
      <c r="X300" s="413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286"/>
    </row>
    <row r="301" spans="1:79" s="50" customFormat="1" ht="6" customHeight="1" x14ac:dyDescent="0.2">
      <c r="A301" s="51"/>
      <c r="B301" s="51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413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286"/>
    </row>
    <row r="302" spans="1:79" s="50" customFormat="1" x14ac:dyDescent="0.2">
      <c r="A302" s="51"/>
      <c r="B302" s="51"/>
      <c r="C302" s="663"/>
      <c r="D302" s="413"/>
      <c r="E302" s="413"/>
      <c r="F302" s="413"/>
      <c r="G302" s="413"/>
      <c r="H302" s="413"/>
      <c r="I302" s="413"/>
      <c r="J302" s="413"/>
      <c r="K302" s="413"/>
      <c r="L302" s="413"/>
      <c r="M302" s="413"/>
      <c r="N302" s="413"/>
      <c r="O302" s="413"/>
      <c r="P302" s="413"/>
      <c r="Q302" s="413"/>
      <c r="R302" s="413"/>
      <c r="S302" s="413"/>
      <c r="T302" s="413"/>
      <c r="U302" s="413"/>
      <c r="V302" s="413"/>
      <c r="W302" s="413"/>
      <c r="X302" s="413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286"/>
    </row>
    <row r="303" spans="1:79" s="50" customFormat="1" x14ac:dyDescent="0.2">
      <c r="A303" s="51"/>
      <c r="B303" s="51"/>
      <c r="C303" s="413"/>
      <c r="D303" s="413"/>
      <c r="E303" s="413"/>
      <c r="F303" s="413"/>
      <c r="G303" s="413"/>
      <c r="H303" s="413"/>
      <c r="I303" s="413"/>
      <c r="J303" s="413"/>
      <c r="K303" s="413"/>
      <c r="L303" s="413"/>
      <c r="M303" s="413"/>
      <c r="N303" s="413"/>
      <c r="O303" s="413"/>
      <c r="P303" s="413"/>
      <c r="Q303" s="413"/>
      <c r="R303" s="413"/>
      <c r="S303" s="413"/>
      <c r="T303" s="413"/>
      <c r="U303" s="413"/>
      <c r="V303" s="413"/>
      <c r="W303" s="413"/>
      <c r="X303" s="413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286"/>
    </row>
    <row r="304" spans="1:79" s="50" customFormat="1" x14ac:dyDescent="0.2">
      <c r="A304" s="51"/>
      <c r="B304" s="51"/>
      <c r="C304" s="413"/>
      <c r="D304" s="413"/>
      <c r="E304" s="413"/>
      <c r="F304" s="413"/>
      <c r="G304" s="413"/>
      <c r="H304" s="413"/>
      <c r="I304" s="413"/>
      <c r="J304" s="413"/>
      <c r="K304" s="413"/>
      <c r="L304" s="413"/>
      <c r="M304" s="413"/>
      <c r="N304" s="413"/>
      <c r="O304" s="413"/>
      <c r="P304" s="413"/>
      <c r="Q304" s="413"/>
      <c r="R304" s="413"/>
      <c r="S304" s="413"/>
      <c r="T304" s="413"/>
      <c r="U304" s="413"/>
      <c r="V304" s="413"/>
      <c r="W304" s="413"/>
      <c r="X304" s="413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286"/>
    </row>
    <row r="305" spans="1:79" s="50" customFormat="1" x14ac:dyDescent="0.2">
      <c r="A305" s="51"/>
      <c r="B305" s="51"/>
      <c r="C305" s="413"/>
      <c r="D305" s="413"/>
      <c r="E305" s="413"/>
      <c r="F305" s="413"/>
      <c r="G305" s="413"/>
      <c r="H305" s="413"/>
      <c r="I305" s="413"/>
      <c r="J305" s="413"/>
      <c r="K305" s="413"/>
      <c r="L305" s="413"/>
      <c r="M305" s="413"/>
      <c r="N305" s="413"/>
      <c r="O305" s="413"/>
      <c r="P305" s="413"/>
      <c r="Q305" s="413"/>
      <c r="R305" s="413"/>
      <c r="S305" s="413"/>
      <c r="T305" s="413"/>
      <c r="U305" s="413"/>
      <c r="V305" s="413"/>
      <c r="W305" s="413"/>
      <c r="X305" s="413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286"/>
    </row>
    <row r="306" spans="1:79" s="50" customFormat="1" x14ac:dyDescent="0.2">
      <c r="A306" s="51"/>
      <c r="B306" s="51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286"/>
    </row>
    <row r="307" spans="1:79" s="50" customFormat="1" x14ac:dyDescent="0.2">
      <c r="A307" s="51"/>
      <c r="B307" s="51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286"/>
    </row>
    <row r="308" spans="1:79" s="50" customForma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286"/>
    </row>
    <row r="309" spans="1:79" s="50" customForma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286"/>
    </row>
    <row r="310" spans="1:79" s="50" customForma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286"/>
    </row>
    <row r="311" spans="1:79" s="50" customForma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286"/>
    </row>
    <row r="312" spans="1:79" s="50" customForma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286"/>
    </row>
    <row r="313" spans="1:79" s="50" customForma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286"/>
    </row>
    <row r="314" spans="1:79" s="50" customForma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286"/>
    </row>
    <row r="315" spans="1:79" s="50" customForma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286"/>
    </row>
    <row r="316" spans="1:79" s="50" customForma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286"/>
    </row>
    <row r="317" spans="1:79" s="50" customForma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286"/>
    </row>
    <row r="318" spans="1:79" s="50" customForma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286"/>
    </row>
    <row r="319" spans="1:79" s="50" customForma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286"/>
    </row>
    <row r="320" spans="1:79" s="50" customForma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286"/>
    </row>
    <row r="321" spans="1:79" s="50" customForma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286"/>
    </row>
    <row r="322" spans="1:79" s="50" customForma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286"/>
    </row>
    <row r="323" spans="1:79" s="50" customForma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286"/>
    </row>
    <row r="324" spans="1:79" s="50" customForma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286"/>
    </row>
    <row r="325" spans="1:79" s="50" customForma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286"/>
    </row>
    <row r="326" spans="1:79" s="50" customForma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286"/>
    </row>
    <row r="327" spans="1:79" s="50" customForma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286"/>
    </row>
    <row r="328" spans="1:79" s="50" customForma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  <c r="BU328" s="51"/>
      <c r="BV328" s="51"/>
      <c r="BW328" s="51"/>
      <c r="BX328" s="51"/>
      <c r="BY328" s="51"/>
      <c r="BZ328" s="51"/>
      <c r="CA328" s="286"/>
    </row>
    <row r="329" spans="1:79" s="50" customForma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  <c r="BT329" s="51"/>
      <c r="BU329" s="51"/>
      <c r="BV329" s="51"/>
      <c r="BW329" s="51"/>
      <c r="BX329" s="51"/>
      <c r="BY329" s="51"/>
      <c r="BZ329" s="51"/>
      <c r="CA329" s="286"/>
    </row>
    <row r="330" spans="1:79" s="50" customForma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  <c r="BU330" s="51"/>
      <c r="BV330" s="51"/>
      <c r="BW330" s="51"/>
      <c r="BX330" s="51"/>
      <c r="BY330" s="51"/>
      <c r="BZ330" s="51"/>
      <c r="CA330" s="286"/>
    </row>
    <row r="331" spans="1:79" s="50" customForma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  <c r="BT331" s="51"/>
      <c r="BU331" s="51"/>
      <c r="BV331" s="51"/>
      <c r="BW331" s="51"/>
      <c r="BX331" s="51"/>
      <c r="BY331" s="51"/>
      <c r="BZ331" s="51"/>
      <c r="CA331" s="286"/>
    </row>
    <row r="332" spans="1:79" s="50" customForma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  <c r="BT332" s="51"/>
      <c r="BU332" s="51"/>
      <c r="BV332" s="51"/>
      <c r="BW332" s="51"/>
      <c r="BX332" s="51"/>
      <c r="BY332" s="51"/>
      <c r="BZ332" s="51"/>
      <c r="CA332" s="286"/>
    </row>
    <row r="333" spans="1:79" s="50" customForma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  <c r="BT333" s="51"/>
      <c r="BU333" s="51"/>
      <c r="BV333" s="51"/>
      <c r="BW333" s="51"/>
      <c r="BX333" s="51"/>
      <c r="BY333" s="51"/>
      <c r="BZ333" s="51"/>
      <c r="CA333" s="286"/>
    </row>
    <row r="334" spans="1:79" s="50" customForma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286"/>
    </row>
    <row r="335" spans="1:79" s="50" customForma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  <c r="BU335" s="51"/>
      <c r="BV335" s="51"/>
      <c r="BW335" s="51"/>
      <c r="BX335" s="51"/>
      <c r="BY335" s="51"/>
      <c r="BZ335" s="51"/>
      <c r="CA335" s="286"/>
    </row>
    <row r="336" spans="1:79" s="50" customForma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/>
      <c r="CA336" s="286"/>
    </row>
    <row r="337" spans="1:79" s="50" customForma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/>
      <c r="BX337" s="51"/>
      <c r="BY337" s="51"/>
      <c r="BZ337" s="51"/>
      <c r="CA337" s="286"/>
    </row>
    <row r="338" spans="1:79" s="50" customForma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51"/>
      <c r="BT338" s="51"/>
      <c r="BU338" s="51"/>
      <c r="BV338" s="51"/>
      <c r="BW338" s="51"/>
      <c r="BX338" s="51"/>
      <c r="BY338" s="51"/>
      <c r="BZ338" s="51"/>
      <c r="CA338" s="286"/>
    </row>
    <row r="339" spans="1:79" s="50" customForma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286"/>
    </row>
    <row r="340" spans="1:79" s="50" customForma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/>
      <c r="BV340" s="51"/>
      <c r="BW340" s="51"/>
      <c r="BX340" s="51"/>
      <c r="BY340" s="51"/>
      <c r="BZ340" s="51"/>
      <c r="CA340" s="286"/>
    </row>
    <row r="341" spans="1:79" s="50" customForma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286"/>
    </row>
    <row r="342" spans="1:79" s="50" customFormat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  <c r="BT342" s="51"/>
      <c r="BU342" s="51"/>
      <c r="BV342" s="51"/>
      <c r="BW342" s="51"/>
      <c r="BX342" s="51"/>
      <c r="BY342" s="51"/>
      <c r="BZ342" s="51"/>
      <c r="CA342" s="286"/>
    </row>
    <row r="343" spans="1:79" s="50" customFormat="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/>
      <c r="BU343" s="51"/>
      <c r="BV343" s="51"/>
      <c r="BW343" s="51"/>
      <c r="BX343" s="51"/>
      <c r="BY343" s="51"/>
      <c r="BZ343" s="51"/>
      <c r="CA343" s="286"/>
    </row>
    <row r="344" spans="1:79" s="50" customFormat="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286"/>
    </row>
    <row r="345" spans="1:79" s="50" customFormat="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  <c r="BU345" s="51"/>
      <c r="BV345" s="51"/>
      <c r="BW345" s="51"/>
      <c r="BX345" s="51"/>
      <c r="BY345" s="51"/>
      <c r="BZ345" s="51"/>
      <c r="CA345" s="286"/>
    </row>
    <row r="346" spans="1:79" s="50" customFormat="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286"/>
    </row>
    <row r="347" spans="1:79" s="50" customFormat="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1"/>
      <c r="BT347" s="51"/>
      <c r="BU347" s="51"/>
      <c r="BV347" s="51"/>
      <c r="BW347" s="51"/>
      <c r="BX347" s="51"/>
      <c r="BY347" s="51"/>
      <c r="BZ347" s="51"/>
      <c r="CA347" s="286"/>
    </row>
    <row r="348" spans="1:79" s="50" customFormat="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  <c r="BT348" s="51"/>
      <c r="BU348" s="51"/>
      <c r="BV348" s="51"/>
      <c r="BW348" s="51"/>
      <c r="BX348" s="51"/>
      <c r="BY348" s="51"/>
      <c r="BZ348" s="51"/>
      <c r="CA348" s="286"/>
    </row>
    <row r="349" spans="1:79" s="50" customFormat="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51"/>
      <c r="BT349" s="51"/>
      <c r="BU349" s="51"/>
      <c r="BV349" s="51"/>
      <c r="BW349" s="51"/>
      <c r="BX349" s="51"/>
      <c r="BY349" s="51"/>
      <c r="BZ349" s="51"/>
      <c r="CA349" s="286"/>
    </row>
    <row r="350" spans="1:79" s="50" customFormat="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  <c r="BT350" s="51"/>
      <c r="BU350" s="51"/>
      <c r="BV350" s="51"/>
      <c r="BW350" s="51"/>
      <c r="BX350" s="51"/>
      <c r="BY350" s="51"/>
      <c r="BZ350" s="51"/>
      <c r="CA350" s="286"/>
    </row>
    <row r="351" spans="1:79" s="50" customFormat="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286"/>
    </row>
    <row r="352" spans="1:79" s="50" customFormat="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286"/>
    </row>
    <row r="353" spans="1:79" s="50" customFormat="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286"/>
    </row>
    <row r="354" spans="1:79" s="50" customFormat="1" x14ac:dyDescent="0.2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  <c r="BT354" s="51"/>
      <c r="BU354" s="51"/>
      <c r="BV354" s="51"/>
      <c r="BW354" s="51"/>
      <c r="BX354" s="51"/>
      <c r="BY354" s="51"/>
      <c r="BZ354" s="51"/>
      <c r="CA354" s="286"/>
    </row>
    <row r="355" spans="1:79" s="50" customFormat="1" x14ac:dyDescent="0.2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286"/>
    </row>
    <row r="356" spans="1:79" s="50" customFormat="1" x14ac:dyDescent="0.2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  <c r="BU356" s="51"/>
      <c r="BV356" s="51"/>
      <c r="BW356" s="51"/>
      <c r="BX356" s="51"/>
      <c r="BY356" s="51"/>
      <c r="BZ356" s="51"/>
      <c r="CA356" s="286"/>
    </row>
    <row r="357" spans="1:79" s="50" customFormat="1" x14ac:dyDescent="0.2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286"/>
    </row>
    <row r="358" spans="1:79" s="50" customFormat="1" x14ac:dyDescent="0.2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  <c r="BT358" s="51"/>
      <c r="BU358" s="51"/>
      <c r="BV358" s="51"/>
      <c r="BW358" s="51"/>
      <c r="BX358" s="51"/>
      <c r="BY358" s="51"/>
      <c r="BZ358" s="51"/>
      <c r="CA358" s="286"/>
    </row>
    <row r="359" spans="1:79" s="50" customFormat="1" x14ac:dyDescent="0.2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51"/>
      <c r="BT359" s="51"/>
      <c r="BU359" s="51"/>
      <c r="BV359" s="51"/>
      <c r="BW359" s="51"/>
      <c r="BX359" s="51"/>
      <c r="BY359" s="51"/>
      <c r="BZ359" s="51"/>
      <c r="CA359" s="286"/>
    </row>
    <row r="360" spans="1:79" s="50" customFormat="1" x14ac:dyDescent="0.2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51"/>
      <c r="BT360" s="51"/>
      <c r="BU360" s="51"/>
      <c r="BV360" s="51"/>
      <c r="BW360" s="51"/>
      <c r="BX360" s="51"/>
      <c r="BY360" s="51"/>
      <c r="BZ360" s="51"/>
      <c r="CA360" s="286"/>
    </row>
    <row r="361" spans="1:79" s="50" customFormat="1" x14ac:dyDescent="0.2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1"/>
      <c r="BT361" s="51"/>
      <c r="BU361" s="51"/>
      <c r="BV361" s="51"/>
      <c r="BW361" s="51"/>
      <c r="BX361" s="51"/>
      <c r="BY361" s="51"/>
      <c r="BZ361" s="51"/>
      <c r="CA361" s="286"/>
    </row>
    <row r="362" spans="1:79" s="50" customFormat="1" x14ac:dyDescent="0.2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51"/>
      <c r="BT362" s="51"/>
      <c r="BU362" s="51"/>
      <c r="BV362" s="51"/>
      <c r="BW362" s="51"/>
      <c r="BX362" s="51"/>
      <c r="BY362" s="51"/>
      <c r="BZ362" s="51"/>
      <c r="CA362" s="286"/>
    </row>
    <row r="363" spans="1:79" s="50" customFormat="1" x14ac:dyDescent="0.2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51"/>
      <c r="BT363" s="51"/>
      <c r="BU363" s="51"/>
      <c r="BV363" s="51"/>
      <c r="BW363" s="51"/>
      <c r="BX363" s="51"/>
      <c r="BY363" s="51"/>
      <c r="BZ363" s="51"/>
      <c r="CA363" s="286"/>
    </row>
    <row r="364" spans="1:79" s="50" customFormat="1" x14ac:dyDescent="0.2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51"/>
      <c r="BT364" s="51"/>
      <c r="BU364" s="51"/>
      <c r="BV364" s="51"/>
      <c r="BW364" s="51"/>
      <c r="BX364" s="51"/>
      <c r="BY364" s="51"/>
      <c r="BZ364" s="51"/>
      <c r="CA364" s="286"/>
    </row>
    <row r="365" spans="1:79" s="50" customFormat="1" x14ac:dyDescent="0.2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  <c r="BT365" s="51"/>
      <c r="BU365" s="51"/>
      <c r="BV365" s="51"/>
      <c r="BW365" s="51"/>
      <c r="BX365" s="51"/>
      <c r="BY365" s="51"/>
      <c r="BZ365" s="51"/>
      <c r="CA365" s="286"/>
    </row>
    <row r="366" spans="1:79" s="50" customFormat="1" x14ac:dyDescent="0.2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51"/>
      <c r="BT366" s="51"/>
      <c r="BU366" s="51"/>
      <c r="BV366" s="51"/>
      <c r="BW366" s="51"/>
      <c r="BX366" s="51"/>
      <c r="BY366" s="51"/>
      <c r="BZ366" s="51"/>
      <c r="CA366" s="286"/>
    </row>
    <row r="367" spans="1:79" s="50" customFormat="1" x14ac:dyDescent="0.2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51"/>
      <c r="BT367" s="51"/>
      <c r="BU367" s="51"/>
      <c r="BV367" s="51"/>
      <c r="BW367" s="51"/>
      <c r="BX367" s="51"/>
      <c r="BY367" s="51"/>
      <c r="BZ367" s="51"/>
      <c r="CA367" s="286"/>
    </row>
    <row r="368" spans="1:79" s="50" customFormat="1" x14ac:dyDescent="0.2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51"/>
      <c r="BT368" s="51"/>
      <c r="BU368" s="51"/>
      <c r="BV368" s="51"/>
      <c r="BW368" s="51"/>
      <c r="BX368" s="51"/>
      <c r="BY368" s="51"/>
      <c r="BZ368" s="51"/>
      <c r="CA368" s="286"/>
    </row>
    <row r="369" spans="1:79" s="50" customFormat="1" x14ac:dyDescent="0.2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51"/>
      <c r="BT369" s="51"/>
      <c r="BU369" s="51"/>
      <c r="BV369" s="51"/>
      <c r="BW369" s="51"/>
      <c r="BX369" s="51"/>
      <c r="BY369" s="51"/>
      <c r="BZ369" s="51"/>
      <c r="CA369" s="286"/>
    </row>
    <row r="370" spans="1:79" s="50" customFormat="1" x14ac:dyDescent="0.2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51"/>
      <c r="BT370" s="51"/>
      <c r="BU370" s="51"/>
      <c r="BV370" s="51"/>
      <c r="BW370" s="51"/>
      <c r="BX370" s="51"/>
      <c r="BY370" s="51"/>
      <c r="BZ370" s="51"/>
      <c r="CA370" s="286"/>
    </row>
    <row r="371" spans="1:79" s="50" customFormat="1" x14ac:dyDescent="0.2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51"/>
      <c r="BT371" s="51"/>
      <c r="BU371" s="51"/>
      <c r="BV371" s="51"/>
      <c r="BW371" s="51"/>
      <c r="BX371" s="51"/>
      <c r="BY371" s="51"/>
      <c r="BZ371" s="51"/>
      <c r="CA371" s="286"/>
    </row>
    <row r="372" spans="1:79" s="50" customFormat="1" x14ac:dyDescent="0.2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51"/>
      <c r="BT372" s="51"/>
      <c r="BU372" s="51"/>
      <c r="BV372" s="51"/>
      <c r="BW372" s="51"/>
      <c r="BX372" s="51"/>
      <c r="BY372" s="51"/>
      <c r="BZ372" s="51"/>
      <c r="CA372" s="286"/>
    </row>
    <row r="373" spans="1:79" s="50" customFormat="1" x14ac:dyDescent="0.2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51"/>
      <c r="BT373" s="51"/>
      <c r="BU373" s="51"/>
      <c r="BV373" s="51"/>
      <c r="BW373" s="51"/>
      <c r="BX373" s="51"/>
      <c r="BY373" s="51"/>
      <c r="BZ373" s="51"/>
      <c r="CA373" s="286"/>
    </row>
    <row r="374" spans="1:79" s="50" customFormat="1" x14ac:dyDescent="0.2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51"/>
      <c r="BT374" s="51"/>
      <c r="BU374" s="51"/>
      <c r="BV374" s="51"/>
      <c r="BW374" s="51"/>
      <c r="BX374" s="51"/>
      <c r="BY374" s="51"/>
      <c r="BZ374" s="51"/>
      <c r="CA374" s="286"/>
    </row>
    <row r="375" spans="1:79" s="50" customFormat="1" x14ac:dyDescent="0.2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51"/>
      <c r="BS375" s="51"/>
      <c r="BT375" s="51"/>
      <c r="BU375" s="51"/>
      <c r="BV375" s="51"/>
      <c r="BW375" s="51"/>
      <c r="BX375" s="51"/>
      <c r="BY375" s="51"/>
      <c r="BZ375" s="51"/>
      <c r="CA375" s="286"/>
    </row>
    <row r="376" spans="1:79" s="50" customFormat="1" x14ac:dyDescent="0.2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51"/>
      <c r="BS376" s="51"/>
      <c r="BT376" s="51"/>
      <c r="BU376" s="51"/>
      <c r="BV376" s="51"/>
      <c r="BW376" s="51"/>
      <c r="BX376" s="51"/>
      <c r="BY376" s="51"/>
      <c r="BZ376" s="51"/>
      <c r="CA376" s="286"/>
    </row>
    <row r="377" spans="1:79" s="50" customFormat="1" x14ac:dyDescent="0.2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51"/>
      <c r="BT377" s="51"/>
      <c r="BU377" s="51"/>
      <c r="BV377" s="51"/>
      <c r="BW377" s="51"/>
      <c r="BX377" s="51"/>
      <c r="BY377" s="51"/>
      <c r="BZ377" s="51"/>
      <c r="CA377" s="286"/>
    </row>
    <row r="378" spans="1:79" s="50" customFormat="1" x14ac:dyDescent="0.2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51"/>
      <c r="BT378" s="51"/>
      <c r="BU378" s="51"/>
      <c r="BV378" s="51"/>
      <c r="BW378" s="51"/>
      <c r="BX378" s="51"/>
      <c r="BY378" s="51"/>
      <c r="BZ378" s="51"/>
      <c r="CA378" s="286"/>
    </row>
    <row r="379" spans="1:79" s="50" customFormat="1" x14ac:dyDescent="0.2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51"/>
      <c r="BS379" s="51"/>
      <c r="BT379" s="51"/>
      <c r="BU379" s="51"/>
      <c r="BV379" s="51"/>
      <c r="BW379" s="51"/>
      <c r="BX379" s="51"/>
      <c r="BY379" s="51"/>
      <c r="BZ379" s="51"/>
      <c r="CA379" s="286"/>
    </row>
    <row r="380" spans="1:79" s="50" customFormat="1" x14ac:dyDescent="0.2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51"/>
      <c r="BS380" s="51"/>
      <c r="BT380" s="51"/>
      <c r="BU380" s="51"/>
      <c r="BV380" s="51"/>
      <c r="BW380" s="51"/>
      <c r="BX380" s="51"/>
      <c r="BY380" s="51"/>
      <c r="BZ380" s="51"/>
      <c r="CA380" s="286"/>
    </row>
    <row r="381" spans="1:79" s="50" customFormat="1" x14ac:dyDescent="0.2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51"/>
      <c r="BS381" s="51"/>
      <c r="BT381" s="51"/>
      <c r="BU381" s="51"/>
      <c r="BV381" s="51"/>
      <c r="BW381" s="51"/>
      <c r="BX381" s="51"/>
      <c r="BY381" s="51"/>
      <c r="BZ381" s="51"/>
      <c r="CA381" s="286"/>
    </row>
    <row r="382" spans="1:79" s="50" customFormat="1" x14ac:dyDescent="0.2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51"/>
      <c r="BT382" s="51"/>
      <c r="BU382" s="51"/>
      <c r="BV382" s="51"/>
      <c r="BW382" s="51"/>
      <c r="BX382" s="51"/>
      <c r="BY382" s="51"/>
      <c r="BZ382" s="51"/>
      <c r="CA382" s="286"/>
    </row>
    <row r="383" spans="1:79" s="50" customFormat="1" x14ac:dyDescent="0.2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51"/>
      <c r="BT383" s="51"/>
      <c r="BU383" s="51"/>
      <c r="BV383" s="51"/>
      <c r="BW383" s="51"/>
      <c r="BX383" s="51"/>
      <c r="BY383" s="51"/>
      <c r="BZ383" s="51"/>
      <c r="CA383" s="286"/>
    </row>
    <row r="384" spans="1:79" s="50" customFormat="1" x14ac:dyDescent="0.2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51"/>
      <c r="BT384" s="51"/>
      <c r="BU384" s="51"/>
      <c r="BV384" s="51"/>
      <c r="BW384" s="51"/>
      <c r="BX384" s="51"/>
      <c r="BY384" s="51"/>
      <c r="BZ384" s="51"/>
      <c r="CA384" s="286"/>
    </row>
    <row r="385" spans="1:79" s="50" customFormat="1" x14ac:dyDescent="0.2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  <c r="BR385" s="51"/>
      <c r="BS385" s="51"/>
      <c r="BT385" s="51"/>
      <c r="BU385" s="51"/>
      <c r="BV385" s="51"/>
      <c r="BW385" s="51"/>
      <c r="BX385" s="51"/>
      <c r="BY385" s="51"/>
      <c r="BZ385" s="51"/>
      <c r="CA385" s="286"/>
    </row>
    <row r="386" spans="1:79" s="50" customFormat="1" x14ac:dyDescent="0.2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  <c r="BJ386" s="51"/>
      <c r="BK386" s="51"/>
      <c r="BL386" s="51"/>
      <c r="BM386" s="51"/>
      <c r="BN386" s="51"/>
      <c r="BO386" s="51"/>
      <c r="BP386" s="51"/>
      <c r="BQ386" s="51"/>
      <c r="BR386" s="51"/>
      <c r="BS386" s="51"/>
      <c r="BT386" s="51"/>
      <c r="BU386" s="51"/>
      <c r="BV386" s="51"/>
      <c r="BW386" s="51"/>
      <c r="BX386" s="51"/>
      <c r="BY386" s="51"/>
      <c r="BZ386" s="51"/>
      <c r="CA386" s="286"/>
    </row>
    <row r="387" spans="1:79" s="50" customFormat="1" x14ac:dyDescent="0.2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/>
      <c r="BS387" s="51"/>
      <c r="BT387" s="51"/>
      <c r="BU387" s="51"/>
      <c r="BV387" s="51"/>
      <c r="BW387" s="51"/>
      <c r="BX387" s="51"/>
      <c r="BY387" s="51"/>
      <c r="BZ387" s="51"/>
      <c r="CA387" s="286"/>
    </row>
    <row r="388" spans="1:79" s="50" customFormat="1" x14ac:dyDescent="0.2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51"/>
      <c r="BT388" s="51"/>
      <c r="BU388" s="51"/>
      <c r="BV388" s="51"/>
      <c r="BW388" s="51"/>
      <c r="BX388" s="51"/>
      <c r="BY388" s="51"/>
      <c r="BZ388" s="51"/>
      <c r="CA388" s="286"/>
    </row>
    <row r="389" spans="1:79" s="50" customFormat="1" x14ac:dyDescent="0.2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/>
      <c r="BS389" s="51"/>
      <c r="BT389" s="51"/>
      <c r="BU389" s="51"/>
      <c r="BV389" s="51"/>
      <c r="BW389" s="51"/>
      <c r="BX389" s="51"/>
      <c r="BY389" s="51"/>
      <c r="BZ389" s="51"/>
      <c r="CA389" s="286"/>
    </row>
    <row r="390" spans="1:79" s="50" customFormat="1" x14ac:dyDescent="0.2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51"/>
      <c r="BT390" s="51"/>
      <c r="BU390" s="51"/>
      <c r="BV390" s="51"/>
      <c r="BW390" s="51"/>
      <c r="BX390" s="51"/>
      <c r="BY390" s="51"/>
      <c r="BZ390" s="51"/>
      <c r="CA390" s="286"/>
    </row>
    <row r="391" spans="1:79" s="50" customFormat="1" x14ac:dyDescent="0.2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  <c r="BR391" s="51"/>
      <c r="BS391" s="51"/>
      <c r="BT391" s="51"/>
      <c r="BU391" s="51"/>
      <c r="BV391" s="51"/>
      <c r="BW391" s="51"/>
      <c r="BX391" s="51"/>
      <c r="BY391" s="51"/>
      <c r="BZ391" s="51"/>
      <c r="CA391" s="286"/>
    </row>
    <row r="392" spans="1:79" s="50" customFormat="1" x14ac:dyDescent="0.2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  <c r="BR392" s="51"/>
      <c r="BS392" s="51"/>
      <c r="BT392" s="51"/>
      <c r="BU392" s="51"/>
      <c r="BV392" s="51"/>
      <c r="BW392" s="51"/>
      <c r="BX392" s="51"/>
      <c r="BY392" s="51"/>
      <c r="BZ392" s="51"/>
      <c r="CA392" s="286"/>
    </row>
    <row r="393" spans="1:79" s="50" customFormat="1" x14ac:dyDescent="0.2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  <c r="BT393" s="51"/>
      <c r="BU393" s="51"/>
      <c r="BV393" s="51"/>
      <c r="BW393" s="51"/>
      <c r="BX393" s="51"/>
      <c r="BY393" s="51"/>
      <c r="BZ393" s="51"/>
      <c r="CA393" s="286"/>
    </row>
    <row r="394" spans="1:79" s="50" customFormat="1" x14ac:dyDescent="0.2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51"/>
      <c r="BS394" s="51"/>
      <c r="BT394" s="51"/>
      <c r="BU394" s="51"/>
      <c r="BV394" s="51"/>
      <c r="BW394" s="51"/>
      <c r="BX394" s="51"/>
      <c r="BY394" s="51"/>
      <c r="BZ394" s="51"/>
      <c r="CA394" s="286"/>
    </row>
    <row r="395" spans="1:79" s="50" customFormat="1" x14ac:dyDescent="0.2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51"/>
      <c r="BS395" s="51"/>
      <c r="BT395" s="51"/>
      <c r="BU395" s="51"/>
      <c r="BV395" s="51"/>
      <c r="BW395" s="51"/>
      <c r="BX395" s="51"/>
      <c r="BY395" s="51"/>
      <c r="BZ395" s="51"/>
      <c r="CA395" s="286"/>
    </row>
    <row r="396" spans="1:79" s="50" customFormat="1" x14ac:dyDescent="0.2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51"/>
      <c r="BS396" s="51"/>
      <c r="BT396" s="51"/>
      <c r="BU396" s="51"/>
      <c r="BV396" s="51"/>
      <c r="BW396" s="51"/>
      <c r="BX396" s="51"/>
      <c r="BY396" s="51"/>
      <c r="BZ396" s="51"/>
      <c r="CA396" s="286"/>
    </row>
    <row r="397" spans="1:79" s="50" customFormat="1" x14ac:dyDescent="0.2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  <c r="BI397" s="51"/>
      <c r="BJ397" s="51"/>
      <c r="BK397" s="51"/>
      <c r="BL397" s="51"/>
      <c r="BM397" s="51"/>
      <c r="BN397" s="51"/>
      <c r="BO397" s="51"/>
      <c r="BP397" s="51"/>
      <c r="BQ397" s="51"/>
      <c r="BR397" s="51"/>
      <c r="BS397" s="51"/>
      <c r="BT397" s="51"/>
      <c r="BU397" s="51"/>
      <c r="BV397" s="51"/>
      <c r="BW397" s="51"/>
      <c r="BX397" s="51"/>
      <c r="BY397" s="51"/>
      <c r="BZ397" s="51"/>
      <c r="CA397" s="286"/>
    </row>
    <row r="398" spans="1:79" s="50" customFormat="1" x14ac:dyDescent="0.2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  <c r="BI398" s="51"/>
      <c r="BJ398" s="51"/>
      <c r="BK398" s="51"/>
      <c r="BL398" s="51"/>
      <c r="BM398" s="51"/>
      <c r="BN398" s="51"/>
      <c r="BO398" s="51"/>
      <c r="BP398" s="51"/>
      <c r="BQ398" s="51"/>
      <c r="BR398" s="51"/>
      <c r="BS398" s="51"/>
      <c r="BT398" s="51"/>
      <c r="BU398" s="51"/>
      <c r="BV398" s="51"/>
      <c r="BW398" s="51"/>
      <c r="BX398" s="51"/>
      <c r="BY398" s="51"/>
      <c r="BZ398" s="51"/>
      <c r="CA398" s="286"/>
    </row>
    <row r="399" spans="1:79" s="50" customFormat="1" x14ac:dyDescent="0.2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  <c r="BI399" s="51"/>
      <c r="BJ399" s="51"/>
      <c r="BK399" s="51"/>
      <c r="BL399" s="51"/>
      <c r="BM399" s="51"/>
      <c r="BN399" s="51"/>
      <c r="BO399" s="51"/>
      <c r="BP399" s="51"/>
      <c r="BQ399" s="51"/>
      <c r="BR399" s="51"/>
      <c r="BS399" s="51"/>
      <c r="BT399" s="51"/>
      <c r="BU399" s="51"/>
      <c r="BV399" s="51"/>
      <c r="BW399" s="51"/>
      <c r="BX399" s="51"/>
      <c r="BY399" s="51"/>
      <c r="BZ399" s="51"/>
      <c r="CA399" s="286"/>
    </row>
    <row r="400" spans="1:79" s="50" customFormat="1" x14ac:dyDescent="0.2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51"/>
      <c r="BS400" s="51"/>
      <c r="BT400" s="51"/>
      <c r="BU400" s="51"/>
      <c r="BV400" s="51"/>
      <c r="BW400" s="51"/>
      <c r="BX400" s="51"/>
      <c r="BY400" s="51"/>
      <c r="BZ400" s="51"/>
      <c r="CA400" s="286"/>
    </row>
    <row r="401" spans="1:79" s="50" customFormat="1" x14ac:dyDescent="0.2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  <c r="BI401" s="51"/>
      <c r="BJ401" s="51"/>
      <c r="BK401" s="51"/>
      <c r="BL401" s="51"/>
      <c r="BM401" s="51"/>
      <c r="BN401" s="51"/>
      <c r="BO401" s="51"/>
      <c r="BP401" s="51"/>
      <c r="BQ401" s="51"/>
      <c r="BR401" s="51"/>
      <c r="BS401" s="51"/>
      <c r="BT401" s="51"/>
      <c r="BU401" s="51"/>
      <c r="BV401" s="51"/>
      <c r="BW401" s="51"/>
      <c r="BX401" s="51"/>
      <c r="BY401" s="51"/>
      <c r="BZ401" s="51"/>
      <c r="CA401" s="286"/>
    </row>
    <row r="402" spans="1:79" s="50" customFormat="1" x14ac:dyDescent="0.2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  <c r="BI402" s="51"/>
      <c r="BJ402" s="51"/>
      <c r="BK402" s="51"/>
      <c r="BL402" s="51"/>
      <c r="BM402" s="51"/>
      <c r="BN402" s="51"/>
      <c r="BO402" s="51"/>
      <c r="BP402" s="51"/>
      <c r="BQ402" s="51"/>
      <c r="BR402" s="51"/>
      <c r="BS402" s="51"/>
      <c r="BT402" s="51"/>
      <c r="BU402" s="51"/>
      <c r="BV402" s="51"/>
      <c r="BW402" s="51"/>
      <c r="BX402" s="51"/>
      <c r="BY402" s="51"/>
      <c r="BZ402" s="51"/>
      <c r="CA402" s="286"/>
    </row>
    <row r="403" spans="1:79" s="50" customFormat="1" x14ac:dyDescent="0.2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  <c r="BI403" s="51"/>
      <c r="BJ403" s="51"/>
      <c r="BK403" s="51"/>
      <c r="BL403" s="51"/>
      <c r="BM403" s="51"/>
      <c r="BN403" s="51"/>
      <c r="BO403" s="51"/>
      <c r="BP403" s="51"/>
      <c r="BQ403" s="51"/>
      <c r="BR403" s="51"/>
      <c r="BS403" s="51"/>
      <c r="BT403" s="51"/>
      <c r="BU403" s="51"/>
      <c r="BV403" s="51"/>
      <c r="BW403" s="51"/>
      <c r="BX403" s="51"/>
      <c r="BY403" s="51"/>
      <c r="BZ403" s="51"/>
      <c r="CA403" s="286"/>
    </row>
    <row r="404" spans="1:79" s="50" customFormat="1" x14ac:dyDescent="0.2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  <c r="BI404" s="51"/>
      <c r="BJ404" s="51"/>
      <c r="BK404" s="51"/>
      <c r="BL404" s="51"/>
      <c r="BM404" s="51"/>
      <c r="BN404" s="51"/>
      <c r="BO404" s="51"/>
      <c r="BP404" s="51"/>
      <c r="BQ404" s="51"/>
      <c r="BR404" s="51"/>
      <c r="BS404" s="51"/>
      <c r="BT404" s="51"/>
      <c r="BU404" s="51"/>
      <c r="BV404" s="51"/>
      <c r="BW404" s="51"/>
      <c r="BX404" s="51"/>
      <c r="BY404" s="51"/>
      <c r="BZ404" s="51"/>
      <c r="CA404" s="286"/>
    </row>
    <row r="405" spans="1:79" s="50" customFormat="1" x14ac:dyDescent="0.2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  <c r="BI405" s="51"/>
      <c r="BJ405" s="51"/>
      <c r="BK405" s="51"/>
      <c r="BL405" s="51"/>
      <c r="BM405" s="51"/>
      <c r="BN405" s="51"/>
      <c r="BO405" s="51"/>
      <c r="BP405" s="51"/>
      <c r="BQ405" s="51"/>
      <c r="BR405" s="51"/>
      <c r="BS405" s="51"/>
      <c r="BT405" s="51"/>
      <c r="BU405" s="51"/>
      <c r="BV405" s="51"/>
      <c r="BW405" s="51"/>
      <c r="BX405" s="51"/>
      <c r="BY405" s="51"/>
      <c r="BZ405" s="51"/>
      <c r="CA405" s="286"/>
    </row>
    <row r="406" spans="1:79" s="50" customFormat="1" x14ac:dyDescent="0.2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  <c r="BI406" s="51"/>
      <c r="BJ406" s="51"/>
      <c r="BK406" s="51"/>
      <c r="BL406" s="51"/>
      <c r="BM406" s="51"/>
      <c r="BN406" s="51"/>
      <c r="BO406" s="51"/>
      <c r="BP406" s="51"/>
      <c r="BQ406" s="51"/>
      <c r="BR406" s="51"/>
      <c r="BS406" s="51"/>
      <c r="BT406" s="51"/>
      <c r="BU406" s="51"/>
      <c r="BV406" s="51"/>
      <c r="BW406" s="51"/>
      <c r="BX406" s="51"/>
      <c r="BY406" s="51"/>
      <c r="BZ406" s="51"/>
      <c r="CA406" s="286"/>
    </row>
    <row r="407" spans="1:79" s="50" customFormat="1" x14ac:dyDescent="0.2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  <c r="BR407" s="51"/>
      <c r="BS407" s="51"/>
      <c r="BT407" s="51"/>
      <c r="BU407" s="51"/>
      <c r="BV407" s="51"/>
      <c r="BW407" s="51"/>
      <c r="BX407" s="51"/>
      <c r="BY407" s="51"/>
      <c r="BZ407" s="51"/>
      <c r="CA407" s="286"/>
    </row>
    <row r="408" spans="1:79" s="50" customFormat="1" x14ac:dyDescent="0.2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  <c r="BM408" s="51"/>
      <c r="BN408" s="51"/>
      <c r="BO408" s="51"/>
      <c r="BP408" s="51"/>
      <c r="BQ408" s="51"/>
      <c r="BR408" s="51"/>
      <c r="BS408" s="51"/>
      <c r="BT408" s="51"/>
      <c r="BU408" s="51"/>
      <c r="BV408" s="51"/>
      <c r="BW408" s="51"/>
      <c r="BX408" s="51"/>
      <c r="BY408" s="51"/>
      <c r="BZ408" s="51"/>
      <c r="CA408" s="286"/>
    </row>
    <row r="409" spans="1:79" s="50" customFormat="1" x14ac:dyDescent="0.2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  <c r="BR409" s="51"/>
      <c r="BS409" s="51"/>
      <c r="BT409" s="51"/>
      <c r="BU409" s="51"/>
      <c r="BV409" s="51"/>
      <c r="BW409" s="51"/>
      <c r="BX409" s="51"/>
      <c r="BY409" s="51"/>
      <c r="BZ409" s="51"/>
      <c r="CA409" s="286"/>
    </row>
    <row r="410" spans="1:79" s="50" customFormat="1" x14ac:dyDescent="0.2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  <c r="BI410" s="51"/>
      <c r="BJ410" s="51"/>
      <c r="BK410" s="51"/>
      <c r="BL410" s="51"/>
      <c r="BM410" s="51"/>
      <c r="BN410" s="51"/>
      <c r="BO410" s="51"/>
      <c r="BP410" s="51"/>
      <c r="BQ410" s="51"/>
      <c r="BR410" s="51"/>
      <c r="BS410" s="51"/>
      <c r="BT410" s="51"/>
      <c r="BU410" s="51"/>
      <c r="BV410" s="51"/>
      <c r="BW410" s="51"/>
      <c r="BX410" s="51"/>
      <c r="BY410" s="51"/>
      <c r="BZ410" s="51"/>
      <c r="CA410" s="286"/>
    </row>
    <row r="411" spans="1:79" s="50" customFormat="1" x14ac:dyDescent="0.2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  <c r="BI411" s="51"/>
      <c r="BJ411" s="51"/>
      <c r="BK411" s="51"/>
      <c r="BL411" s="51"/>
      <c r="BM411" s="51"/>
      <c r="BN411" s="51"/>
      <c r="BO411" s="51"/>
      <c r="BP411" s="51"/>
      <c r="BQ411" s="51"/>
      <c r="BR411" s="51"/>
      <c r="BS411" s="51"/>
      <c r="BT411" s="51"/>
      <c r="BU411" s="51"/>
      <c r="BV411" s="51"/>
      <c r="BW411" s="51"/>
      <c r="BX411" s="51"/>
      <c r="BY411" s="51"/>
      <c r="BZ411" s="51"/>
      <c r="CA411" s="286"/>
    </row>
    <row r="412" spans="1:79" s="50" customFormat="1" x14ac:dyDescent="0.2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  <c r="BI412" s="51"/>
      <c r="BJ412" s="51"/>
      <c r="BK412" s="51"/>
      <c r="BL412" s="51"/>
      <c r="BM412" s="51"/>
      <c r="BN412" s="51"/>
      <c r="BO412" s="51"/>
      <c r="BP412" s="51"/>
      <c r="BQ412" s="51"/>
      <c r="BR412" s="51"/>
      <c r="BS412" s="51"/>
      <c r="BT412" s="51"/>
      <c r="BU412" s="51"/>
      <c r="BV412" s="51"/>
      <c r="BW412" s="51"/>
      <c r="BX412" s="51"/>
      <c r="BY412" s="51"/>
      <c r="BZ412" s="51"/>
      <c r="CA412" s="286"/>
    </row>
    <row r="413" spans="1:79" s="50" customFormat="1" x14ac:dyDescent="0.2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  <c r="BI413" s="51"/>
      <c r="BJ413" s="51"/>
      <c r="BK413" s="51"/>
      <c r="BL413" s="51"/>
      <c r="BM413" s="51"/>
      <c r="BN413" s="51"/>
      <c r="BO413" s="51"/>
      <c r="BP413" s="51"/>
      <c r="BQ413" s="51"/>
      <c r="BR413" s="51"/>
      <c r="BS413" s="51"/>
      <c r="BT413" s="51"/>
      <c r="BU413" s="51"/>
      <c r="BV413" s="51"/>
      <c r="BW413" s="51"/>
      <c r="BX413" s="51"/>
      <c r="BY413" s="51"/>
      <c r="BZ413" s="51"/>
      <c r="CA413" s="286"/>
    </row>
    <row r="414" spans="1:79" s="50" customFormat="1" x14ac:dyDescent="0.2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  <c r="BI414" s="51"/>
      <c r="BJ414" s="51"/>
      <c r="BK414" s="51"/>
      <c r="BL414" s="51"/>
      <c r="BM414" s="51"/>
      <c r="BN414" s="51"/>
      <c r="BO414" s="51"/>
      <c r="BP414" s="51"/>
      <c r="BQ414" s="51"/>
      <c r="BR414" s="51"/>
      <c r="BS414" s="51"/>
      <c r="BT414" s="51"/>
      <c r="BU414" s="51"/>
      <c r="BV414" s="51"/>
      <c r="BW414" s="51"/>
      <c r="BX414" s="51"/>
      <c r="BY414" s="51"/>
      <c r="BZ414" s="51"/>
      <c r="CA414" s="286"/>
    </row>
    <row r="415" spans="1:79" s="50" customFormat="1" x14ac:dyDescent="0.2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  <c r="BI415" s="51"/>
      <c r="BJ415" s="51"/>
      <c r="BK415" s="51"/>
      <c r="BL415" s="51"/>
      <c r="BM415" s="51"/>
      <c r="BN415" s="51"/>
      <c r="BO415" s="51"/>
      <c r="BP415" s="51"/>
      <c r="BQ415" s="51"/>
      <c r="BR415" s="51"/>
      <c r="BS415" s="51"/>
      <c r="BT415" s="51"/>
      <c r="BU415" s="51"/>
      <c r="BV415" s="51"/>
      <c r="BW415" s="51"/>
      <c r="BX415" s="51"/>
      <c r="BY415" s="51"/>
      <c r="BZ415" s="51"/>
      <c r="CA415" s="286"/>
    </row>
    <row r="416" spans="1:79" s="50" customFormat="1" x14ac:dyDescent="0.2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  <c r="BM416" s="51"/>
      <c r="BN416" s="51"/>
      <c r="BO416" s="51"/>
      <c r="BP416" s="51"/>
      <c r="BQ416" s="51"/>
      <c r="BR416" s="51"/>
      <c r="BS416" s="51"/>
      <c r="BT416" s="51"/>
      <c r="BU416" s="51"/>
      <c r="BV416" s="51"/>
      <c r="BW416" s="51"/>
      <c r="BX416" s="51"/>
      <c r="BY416" s="51"/>
      <c r="BZ416" s="51"/>
      <c r="CA416" s="286"/>
    </row>
    <row r="417" spans="1:79" s="50" customFormat="1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  <c r="BJ417" s="51"/>
      <c r="BK417" s="51"/>
      <c r="BL417" s="51"/>
      <c r="BM417" s="51"/>
      <c r="BN417" s="51"/>
      <c r="BO417" s="51"/>
      <c r="BP417" s="51"/>
      <c r="BQ417" s="51"/>
      <c r="BR417" s="51"/>
      <c r="BS417" s="51"/>
      <c r="BT417" s="51"/>
      <c r="BU417" s="51"/>
      <c r="BV417" s="51"/>
      <c r="BW417" s="51"/>
      <c r="BX417" s="51"/>
      <c r="BY417" s="51"/>
      <c r="BZ417" s="51"/>
      <c r="CA417" s="286"/>
    </row>
    <row r="418" spans="1:79" s="50" customFormat="1" x14ac:dyDescent="0.2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  <c r="BI418" s="51"/>
      <c r="BJ418" s="51"/>
      <c r="BK418" s="51"/>
      <c r="BL418" s="51"/>
      <c r="BM418" s="51"/>
      <c r="BN418" s="51"/>
      <c r="BO418" s="51"/>
      <c r="BP418" s="51"/>
      <c r="BQ418" s="51"/>
      <c r="BR418" s="51"/>
      <c r="BS418" s="51"/>
      <c r="BT418" s="51"/>
      <c r="BU418" s="51"/>
      <c r="BV418" s="51"/>
      <c r="BW418" s="51"/>
      <c r="BX418" s="51"/>
      <c r="BY418" s="51"/>
      <c r="BZ418" s="51"/>
      <c r="CA418" s="286"/>
    </row>
    <row r="419" spans="1:79" s="50" customFormat="1" x14ac:dyDescent="0.2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51"/>
      <c r="BT419" s="51"/>
      <c r="BU419" s="51"/>
      <c r="BV419" s="51"/>
      <c r="BW419" s="51"/>
      <c r="BX419" s="51"/>
      <c r="BY419" s="51"/>
      <c r="BZ419" s="51"/>
      <c r="CA419" s="286"/>
    </row>
    <row r="420" spans="1:79" s="50" customFormat="1" x14ac:dyDescent="0.2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51"/>
      <c r="BT420" s="51"/>
      <c r="BU420" s="51"/>
      <c r="BV420" s="51"/>
      <c r="BW420" s="51"/>
      <c r="BX420" s="51"/>
      <c r="BY420" s="51"/>
      <c r="BZ420" s="51"/>
      <c r="CA420" s="286"/>
    </row>
    <row r="421" spans="1:79" s="50" customFormat="1" x14ac:dyDescent="0.2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  <c r="BT421" s="51"/>
      <c r="BU421" s="51"/>
      <c r="BV421" s="51"/>
      <c r="BW421" s="51"/>
      <c r="BX421" s="51"/>
      <c r="BY421" s="51"/>
      <c r="BZ421" s="51"/>
      <c r="CA421" s="286"/>
    </row>
    <row r="422" spans="1:79" s="50" customFormat="1" x14ac:dyDescent="0.2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/>
      <c r="BS422" s="51"/>
      <c r="BT422" s="51"/>
      <c r="BU422" s="51"/>
      <c r="BV422" s="51"/>
      <c r="BW422" s="51"/>
      <c r="BX422" s="51"/>
      <c r="BY422" s="51"/>
      <c r="BZ422" s="51"/>
      <c r="CA422" s="286"/>
    </row>
    <row r="423" spans="1:79" s="50" customFormat="1" x14ac:dyDescent="0.2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51"/>
      <c r="BT423" s="51"/>
      <c r="BU423" s="51"/>
      <c r="BV423" s="51"/>
      <c r="BW423" s="51"/>
      <c r="BX423" s="51"/>
      <c r="BY423" s="51"/>
      <c r="BZ423" s="51"/>
      <c r="CA423" s="286"/>
    </row>
    <row r="424" spans="1:79" s="50" customFormat="1" x14ac:dyDescent="0.2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51"/>
      <c r="BT424" s="51"/>
      <c r="BU424" s="51"/>
      <c r="BV424" s="51"/>
      <c r="BW424" s="51"/>
      <c r="BX424" s="51"/>
      <c r="BY424" s="51"/>
      <c r="BZ424" s="51"/>
      <c r="CA424" s="286"/>
    </row>
    <row r="425" spans="1:79" s="50" customFormat="1" x14ac:dyDescent="0.2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51"/>
      <c r="AU425" s="51"/>
      <c r="AV425" s="51"/>
      <c r="AW425" s="51"/>
      <c r="AX425" s="51"/>
      <c r="AY425" s="51"/>
      <c r="AZ425" s="51"/>
      <c r="BA425" s="51"/>
      <c r="BB425" s="51"/>
      <c r="BC425" s="51"/>
      <c r="BD425" s="51"/>
      <c r="BE425" s="51"/>
      <c r="BF425" s="51"/>
      <c r="BG425" s="51"/>
      <c r="BH425" s="51"/>
      <c r="BI425" s="51"/>
      <c r="BJ425" s="51"/>
      <c r="BK425" s="51"/>
      <c r="BL425" s="51"/>
      <c r="BM425" s="51"/>
      <c r="BN425" s="51"/>
      <c r="BO425" s="51"/>
      <c r="BP425" s="51"/>
      <c r="BQ425" s="51"/>
      <c r="BR425" s="51"/>
      <c r="BS425" s="51"/>
      <c r="BT425" s="51"/>
      <c r="BU425" s="51"/>
      <c r="BV425" s="51"/>
      <c r="BW425" s="51"/>
      <c r="BX425" s="51"/>
      <c r="BY425" s="51"/>
      <c r="BZ425" s="51"/>
      <c r="CA425" s="286"/>
    </row>
    <row r="426" spans="1:79" s="50" customFormat="1" x14ac:dyDescent="0.2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51"/>
      <c r="BB426" s="51"/>
      <c r="BC426" s="51"/>
      <c r="BD426" s="51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  <c r="BR426" s="51"/>
      <c r="BS426" s="51"/>
      <c r="BT426" s="51"/>
      <c r="BU426" s="51"/>
      <c r="BV426" s="51"/>
      <c r="BW426" s="51"/>
      <c r="BX426" s="51"/>
      <c r="BY426" s="51"/>
      <c r="BZ426" s="51"/>
      <c r="CA426" s="286"/>
    </row>
    <row r="427" spans="1:79" s="50" customFormat="1" x14ac:dyDescent="0.2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AU427" s="51"/>
      <c r="AV427" s="51"/>
      <c r="AW427" s="51"/>
      <c r="AX427" s="51"/>
      <c r="AY427" s="51"/>
      <c r="AZ427" s="51"/>
      <c r="BA427" s="51"/>
      <c r="BB427" s="51"/>
      <c r="BC427" s="51"/>
      <c r="BD427" s="51"/>
      <c r="BE427" s="51"/>
      <c r="BF427" s="51"/>
      <c r="BG427" s="51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  <c r="BR427" s="51"/>
      <c r="BS427" s="51"/>
      <c r="BT427" s="51"/>
      <c r="BU427" s="51"/>
      <c r="BV427" s="51"/>
      <c r="BW427" s="51"/>
      <c r="BX427" s="51"/>
      <c r="BY427" s="51"/>
      <c r="BZ427" s="51"/>
      <c r="CA427" s="286"/>
    </row>
    <row r="428" spans="1:79" s="50" customFormat="1" x14ac:dyDescent="0.2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  <c r="AU428" s="51"/>
      <c r="AV428" s="51"/>
      <c r="AW428" s="51"/>
      <c r="AX428" s="51"/>
      <c r="AY428" s="51"/>
      <c r="AZ428" s="51"/>
      <c r="BA428" s="51"/>
      <c r="BB428" s="51"/>
      <c r="BC428" s="51"/>
      <c r="BD428" s="51"/>
      <c r="BE428" s="51"/>
      <c r="BF428" s="51"/>
      <c r="BG428" s="51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  <c r="BR428" s="51"/>
      <c r="BS428" s="51"/>
      <c r="BT428" s="51"/>
      <c r="BU428" s="51"/>
      <c r="BV428" s="51"/>
      <c r="BW428" s="51"/>
      <c r="BX428" s="51"/>
      <c r="BY428" s="51"/>
      <c r="BZ428" s="51"/>
      <c r="CA428" s="286"/>
    </row>
    <row r="429" spans="1:79" s="50" customFormat="1" x14ac:dyDescent="0.2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51"/>
      <c r="AU429" s="51"/>
      <c r="AV429" s="51"/>
      <c r="AW429" s="51"/>
      <c r="AX429" s="51"/>
      <c r="AY429" s="51"/>
      <c r="AZ429" s="51"/>
      <c r="BA429" s="51"/>
      <c r="BB429" s="51"/>
      <c r="BC429" s="51"/>
      <c r="BD429" s="51"/>
      <c r="BE429" s="51"/>
      <c r="BF429" s="51"/>
      <c r="BG429" s="51"/>
      <c r="BH429" s="51"/>
      <c r="BI429" s="51"/>
      <c r="BJ429" s="51"/>
      <c r="BK429" s="51"/>
      <c r="BL429" s="51"/>
      <c r="BM429" s="51"/>
      <c r="BN429" s="51"/>
      <c r="BO429" s="51"/>
      <c r="BP429" s="51"/>
      <c r="BQ429" s="51"/>
      <c r="BR429" s="51"/>
      <c r="BS429" s="51"/>
      <c r="BT429" s="51"/>
      <c r="BU429" s="51"/>
      <c r="BV429" s="51"/>
      <c r="BW429" s="51"/>
      <c r="BX429" s="51"/>
      <c r="BY429" s="51"/>
      <c r="BZ429" s="51"/>
      <c r="CA429" s="286"/>
    </row>
    <row r="430" spans="1:79" s="50" customFormat="1" x14ac:dyDescent="0.2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51"/>
      <c r="AV430" s="51"/>
      <c r="AW430" s="51"/>
      <c r="AX430" s="51"/>
      <c r="AY430" s="51"/>
      <c r="AZ430" s="51"/>
      <c r="BA430" s="51"/>
      <c r="BB430" s="51"/>
      <c r="BC430" s="51"/>
      <c r="BD430" s="51"/>
      <c r="BE430" s="51"/>
      <c r="BF430" s="51"/>
      <c r="BG430" s="51"/>
      <c r="BH430" s="51"/>
      <c r="BI430" s="51"/>
      <c r="BJ430" s="51"/>
      <c r="BK430" s="51"/>
      <c r="BL430" s="51"/>
      <c r="BM430" s="51"/>
      <c r="BN430" s="51"/>
      <c r="BO430" s="51"/>
      <c r="BP430" s="51"/>
      <c r="BQ430" s="51"/>
      <c r="BR430" s="51"/>
      <c r="BS430" s="51"/>
      <c r="BT430" s="51"/>
      <c r="BU430" s="51"/>
      <c r="BV430" s="51"/>
      <c r="BW430" s="51"/>
      <c r="BX430" s="51"/>
      <c r="BY430" s="51"/>
      <c r="BZ430" s="51"/>
      <c r="CA430" s="286"/>
    </row>
    <row r="431" spans="1:79" s="50" customFormat="1" x14ac:dyDescent="0.2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  <c r="AU431" s="51"/>
      <c r="AV431" s="51"/>
      <c r="AW431" s="51"/>
      <c r="AX431" s="51"/>
      <c r="AY431" s="51"/>
      <c r="AZ431" s="51"/>
      <c r="BA431" s="51"/>
      <c r="BB431" s="51"/>
      <c r="BC431" s="51"/>
      <c r="BD431" s="51"/>
      <c r="BE431" s="51"/>
      <c r="BF431" s="51"/>
      <c r="BG431" s="51"/>
      <c r="BH431" s="51"/>
      <c r="BI431" s="51"/>
      <c r="BJ431" s="51"/>
      <c r="BK431" s="51"/>
      <c r="BL431" s="51"/>
      <c r="BM431" s="51"/>
      <c r="BN431" s="51"/>
      <c r="BO431" s="51"/>
      <c r="BP431" s="51"/>
      <c r="BQ431" s="51"/>
      <c r="BR431" s="51"/>
      <c r="BS431" s="51"/>
      <c r="BT431" s="51"/>
      <c r="BU431" s="51"/>
      <c r="BV431" s="51"/>
      <c r="BW431" s="51"/>
      <c r="BX431" s="51"/>
      <c r="BY431" s="51"/>
      <c r="BZ431" s="51"/>
      <c r="CA431" s="286"/>
    </row>
    <row r="432" spans="1:79" s="50" customFormat="1" x14ac:dyDescent="0.2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51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  <c r="BJ432" s="51"/>
      <c r="BK432" s="51"/>
      <c r="BL432" s="51"/>
      <c r="BM432" s="51"/>
      <c r="BN432" s="51"/>
      <c r="BO432" s="51"/>
      <c r="BP432" s="51"/>
      <c r="BQ432" s="51"/>
      <c r="BR432" s="51"/>
      <c r="BS432" s="51"/>
      <c r="BT432" s="51"/>
      <c r="BU432" s="51"/>
      <c r="BV432" s="51"/>
      <c r="BW432" s="51"/>
      <c r="BX432" s="51"/>
      <c r="BY432" s="51"/>
      <c r="BZ432" s="51"/>
      <c r="CA432" s="286"/>
    </row>
    <row r="433" spans="1:79" s="50" customFormat="1" x14ac:dyDescent="0.2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  <c r="AU433" s="51"/>
      <c r="AV433" s="51"/>
      <c r="AW433" s="51"/>
      <c r="AX433" s="51"/>
      <c r="AY433" s="51"/>
      <c r="AZ433" s="51"/>
      <c r="BA433" s="51"/>
      <c r="BB433" s="51"/>
      <c r="BC433" s="51"/>
      <c r="BD433" s="51"/>
      <c r="BE433" s="51"/>
      <c r="BF433" s="51"/>
      <c r="BG433" s="51"/>
      <c r="BH433" s="51"/>
      <c r="BI433" s="51"/>
      <c r="BJ433" s="51"/>
      <c r="BK433" s="51"/>
      <c r="BL433" s="51"/>
      <c r="BM433" s="51"/>
      <c r="BN433" s="51"/>
      <c r="BO433" s="51"/>
      <c r="BP433" s="51"/>
      <c r="BQ433" s="51"/>
      <c r="BR433" s="51"/>
      <c r="BS433" s="51"/>
      <c r="BT433" s="51"/>
      <c r="BU433" s="51"/>
      <c r="BV433" s="51"/>
      <c r="BW433" s="51"/>
      <c r="BX433" s="51"/>
      <c r="BY433" s="51"/>
      <c r="BZ433" s="51"/>
      <c r="CA433" s="286"/>
    </row>
    <row r="434" spans="1:79" s="50" customFormat="1" x14ac:dyDescent="0.2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51"/>
      <c r="AU434" s="51"/>
      <c r="AV434" s="51"/>
      <c r="AW434" s="51"/>
      <c r="AX434" s="51"/>
      <c r="AY434" s="51"/>
      <c r="AZ434" s="51"/>
      <c r="BA434" s="51"/>
      <c r="BB434" s="51"/>
      <c r="BC434" s="51"/>
      <c r="BD434" s="51"/>
      <c r="BE434" s="51"/>
      <c r="BF434" s="51"/>
      <c r="BG434" s="51"/>
      <c r="BH434" s="51"/>
      <c r="BI434" s="51"/>
      <c r="BJ434" s="51"/>
      <c r="BK434" s="51"/>
      <c r="BL434" s="51"/>
      <c r="BM434" s="51"/>
      <c r="BN434" s="51"/>
      <c r="BO434" s="51"/>
      <c r="BP434" s="51"/>
      <c r="BQ434" s="51"/>
      <c r="BR434" s="51"/>
      <c r="BS434" s="51"/>
      <c r="BT434" s="51"/>
      <c r="BU434" s="51"/>
      <c r="BV434" s="51"/>
      <c r="BW434" s="51"/>
      <c r="BX434" s="51"/>
      <c r="BY434" s="51"/>
      <c r="BZ434" s="51"/>
      <c r="CA434" s="286"/>
    </row>
    <row r="435" spans="1:79" s="50" customFormat="1" x14ac:dyDescent="0.2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51"/>
      <c r="AU435" s="51"/>
      <c r="AV435" s="51"/>
      <c r="AW435" s="51"/>
      <c r="AX435" s="51"/>
      <c r="AY435" s="51"/>
      <c r="AZ435" s="51"/>
      <c r="BA435" s="51"/>
      <c r="BB435" s="51"/>
      <c r="BC435" s="51"/>
      <c r="BD435" s="51"/>
      <c r="BE435" s="51"/>
      <c r="BF435" s="51"/>
      <c r="BG435" s="51"/>
      <c r="BH435" s="51"/>
      <c r="BI435" s="51"/>
      <c r="BJ435" s="51"/>
      <c r="BK435" s="51"/>
      <c r="BL435" s="51"/>
      <c r="BM435" s="51"/>
      <c r="BN435" s="51"/>
      <c r="BO435" s="51"/>
      <c r="BP435" s="51"/>
      <c r="BQ435" s="51"/>
      <c r="BR435" s="51"/>
      <c r="BS435" s="51"/>
      <c r="BT435" s="51"/>
      <c r="BU435" s="51"/>
      <c r="BV435" s="51"/>
      <c r="BW435" s="51"/>
      <c r="BX435" s="51"/>
      <c r="BY435" s="51"/>
      <c r="BZ435" s="51"/>
      <c r="CA435" s="286"/>
    </row>
    <row r="436" spans="1:79" s="50" customFormat="1" x14ac:dyDescent="0.2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51"/>
      <c r="AU436" s="51"/>
      <c r="AV436" s="51"/>
      <c r="AW436" s="51"/>
      <c r="AX436" s="51"/>
      <c r="AY436" s="51"/>
      <c r="AZ436" s="51"/>
      <c r="BA436" s="51"/>
      <c r="BB436" s="51"/>
      <c r="BC436" s="51"/>
      <c r="BD436" s="51"/>
      <c r="BE436" s="51"/>
      <c r="BF436" s="51"/>
      <c r="BG436" s="51"/>
      <c r="BH436" s="51"/>
      <c r="BI436" s="51"/>
      <c r="BJ436" s="51"/>
      <c r="BK436" s="51"/>
      <c r="BL436" s="51"/>
      <c r="BM436" s="51"/>
      <c r="BN436" s="51"/>
      <c r="BO436" s="51"/>
      <c r="BP436" s="51"/>
      <c r="BQ436" s="51"/>
      <c r="BR436" s="51"/>
      <c r="BS436" s="51"/>
      <c r="BT436" s="51"/>
      <c r="BU436" s="51"/>
      <c r="BV436" s="51"/>
      <c r="BW436" s="51"/>
      <c r="BX436" s="51"/>
      <c r="BY436" s="51"/>
      <c r="BZ436" s="51"/>
      <c r="CA436" s="286"/>
    </row>
    <row r="437" spans="1:79" s="50" customFormat="1" x14ac:dyDescent="0.2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51"/>
      <c r="AU437" s="51"/>
      <c r="AV437" s="51"/>
      <c r="AW437" s="51"/>
      <c r="AX437" s="51"/>
      <c r="AY437" s="51"/>
      <c r="AZ437" s="51"/>
      <c r="BA437" s="51"/>
      <c r="BB437" s="51"/>
      <c r="BC437" s="51"/>
      <c r="BD437" s="51"/>
      <c r="BE437" s="51"/>
      <c r="BF437" s="51"/>
      <c r="BG437" s="51"/>
      <c r="BH437" s="51"/>
      <c r="BI437" s="51"/>
      <c r="BJ437" s="51"/>
      <c r="BK437" s="51"/>
      <c r="BL437" s="51"/>
      <c r="BM437" s="51"/>
      <c r="BN437" s="51"/>
      <c r="BO437" s="51"/>
      <c r="BP437" s="51"/>
      <c r="BQ437" s="51"/>
      <c r="BR437" s="51"/>
      <c r="BS437" s="51"/>
      <c r="BT437" s="51"/>
      <c r="BU437" s="51"/>
      <c r="BV437" s="51"/>
      <c r="BW437" s="51"/>
      <c r="BX437" s="51"/>
      <c r="BY437" s="51"/>
      <c r="BZ437" s="51"/>
      <c r="CA437" s="286"/>
    </row>
    <row r="438" spans="1:79" s="50" customFormat="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51"/>
      <c r="AU438" s="51"/>
      <c r="AV438" s="51"/>
      <c r="AW438" s="51"/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  <c r="BJ438" s="51"/>
      <c r="BK438" s="51"/>
      <c r="BL438" s="51"/>
      <c r="BM438" s="51"/>
      <c r="BN438" s="51"/>
      <c r="BO438" s="51"/>
      <c r="BP438" s="51"/>
      <c r="BQ438" s="51"/>
      <c r="BR438" s="51"/>
      <c r="BS438" s="51"/>
      <c r="BT438" s="51"/>
      <c r="BU438" s="51"/>
      <c r="BV438" s="51"/>
      <c r="BW438" s="51"/>
      <c r="BX438" s="51"/>
      <c r="BY438" s="51"/>
      <c r="BZ438" s="51"/>
      <c r="CA438" s="286"/>
    </row>
    <row r="439" spans="1:79" s="50" customFormat="1" x14ac:dyDescent="0.2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51"/>
      <c r="AU439" s="51"/>
      <c r="AV439" s="51"/>
      <c r="AW439" s="51"/>
      <c r="AX439" s="51"/>
      <c r="AY439" s="51"/>
      <c r="AZ439" s="51"/>
      <c r="BA439" s="51"/>
      <c r="BB439" s="51"/>
      <c r="BC439" s="51"/>
      <c r="BD439" s="51"/>
      <c r="BE439" s="51"/>
      <c r="BF439" s="51"/>
      <c r="BG439" s="51"/>
      <c r="BH439" s="51"/>
      <c r="BI439" s="51"/>
      <c r="BJ439" s="51"/>
      <c r="BK439" s="51"/>
      <c r="BL439" s="51"/>
      <c r="BM439" s="51"/>
      <c r="BN439" s="51"/>
      <c r="BO439" s="51"/>
      <c r="BP439" s="51"/>
      <c r="BQ439" s="51"/>
      <c r="BR439" s="51"/>
      <c r="BS439" s="51"/>
      <c r="BT439" s="51"/>
      <c r="BU439" s="51"/>
      <c r="BV439" s="51"/>
      <c r="BW439" s="51"/>
      <c r="BX439" s="51"/>
      <c r="BY439" s="51"/>
      <c r="BZ439" s="51"/>
      <c r="CA439" s="286"/>
    </row>
    <row r="440" spans="1:79" s="50" customFormat="1" x14ac:dyDescent="0.2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51"/>
      <c r="AU440" s="51"/>
      <c r="AV440" s="51"/>
      <c r="AW440" s="51"/>
      <c r="AX440" s="51"/>
      <c r="AY440" s="51"/>
      <c r="AZ440" s="51"/>
      <c r="BA440" s="51"/>
      <c r="BB440" s="51"/>
      <c r="BC440" s="51"/>
      <c r="BD440" s="51"/>
      <c r="BE440" s="51"/>
      <c r="BF440" s="51"/>
      <c r="BG440" s="51"/>
      <c r="BH440" s="51"/>
      <c r="BI440" s="51"/>
      <c r="BJ440" s="51"/>
      <c r="BK440" s="51"/>
      <c r="BL440" s="51"/>
      <c r="BM440" s="51"/>
      <c r="BN440" s="51"/>
      <c r="BO440" s="51"/>
      <c r="BP440" s="51"/>
      <c r="BQ440" s="51"/>
      <c r="BR440" s="51"/>
      <c r="BS440" s="51"/>
      <c r="BT440" s="51"/>
      <c r="BU440" s="51"/>
      <c r="BV440" s="51"/>
      <c r="BW440" s="51"/>
      <c r="BX440" s="51"/>
      <c r="BY440" s="51"/>
      <c r="BZ440" s="51"/>
      <c r="CA440" s="286"/>
    </row>
    <row r="441" spans="1:79" s="50" customFormat="1" x14ac:dyDescent="0.2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  <c r="AW441" s="51"/>
      <c r="AX441" s="51"/>
      <c r="AY441" s="51"/>
      <c r="AZ441" s="51"/>
      <c r="BA441" s="51"/>
      <c r="BB441" s="51"/>
      <c r="BC441" s="51"/>
      <c r="BD441" s="51"/>
      <c r="BE441" s="51"/>
      <c r="BF441" s="51"/>
      <c r="BG441" s="51"/>
      <c r="BH441" s="51"/>
      <c r="BI441" s="51"/>
      <c r="BJ441" s="51"/>
      <c r="BK441" s="51"/>
      <c r="BL441" s="51"/>
      <c r="BM441" s="51"/>
      <c r="BN441" s="51"/>
      <c r="BO441" s="51"/>
      <c r="BP441" s="51"/>
      <c r="BQ441" s="51"/>
      <c r="BR441" s="51"/>
      <c r="BS441" s="51"/>
      <c r="BT441" s="51"/>
      <c r="BU441" s="51"/>
      <c r="BV441" s="51"/>
      <c r="BW441" s="51"/>
      <c r="BX441" s="51"/>
      <c r="BY441" s="51"/>
      <c r="BZ441" s="51"/>
      <c r="CA441" s="286"/>
    </row>
    <row r="442" spans="1:79" s="50" customFormat="1" x14ac:dyDescent="0.2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51"/>
      <c r="AU442" s="51"/>
      <c r="AV442" s="51"/>
      <c r="AW442" s="51"/>
      <c r="AX442" s="51"/>
      <c r="AY442" s="51"/>
      <c r="AZ442" s="51"/>
      <c r="BA442" s="51"/>
      <c r="BB442" s="51"/>
      <c r="BC442" s="51"/>
      <c r="BD442" s="51"/>
      <c r="BE442" s="51"/>
      <c r="BF442" s="51"/>
      <c r="BG442" s="51"/>
      <c r="BH442" s="51"/>
      <c r="BI442" s="51"/>
      <c r="BJ442" s="51"/>
      <c r="BK442" s="51"/>
      <c r="BL442" s="51"/>
      <c r="BM442" s="51"/>
      <c r="BN442" s="51"/>
      <c r="BO442" s="51"/>
      <c r="BP442" s="51"/>
      <c r="BQ442" s="51"/>
      <c r="BR442" s="51"/>
      <c r="BS442" s="51"/>
      <c r="BT442" s="51"/>
      <c r="BU442" s="51"/>
      <c r="BV442" s="51"/>
      <c r="BW442" s="51"/>
      <c r="BX442" s="51"/>
      <c r="BY442" s="51"/>
      <c r="BZ442" s="51"/>
      <c r="CA442" s="286"/>
    </row>
    <row r="443" spans="1:79" s="50" customFormat="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51"/>
      <c r="AU443" s="51"/>
      <c r="AV443" s="51"/>
      <c r="AW443" s="51"/>
      <c r="AX443" s="51"/>
      <c r="AY443" s="51"/>
      <c r="AZ443" s="51"/>
      <c r="BA443" s="51"/>
      <c r="BB443" s="51"/>
      <c r="BC443" s="51"/>
      <c r="BD443" s="51"/>
      <c r="BE443" s="51"/>
      <c r="BF443" s="51"/>
      <c r="BG443" s="51"/>
      <c r="BH443" s="51"/>
      <c r="BI443" s="51"/>
      <c r="BJ443" s="51"/>
      <c r="BK443" s="51"/>
      <c r="BL443" s="51"/>
      <c r="BM443" s="51"/>
      <c r="BN443" s="51"/>
      <c r="BO443" s="51"/>
      <c r="BP443" s="51"/>
      <c r="BQ443" s="51"/>
      <c r="BR443" s="51"/>
      <c r="BS443" s="51"/>
      <c r="BT443" s="51"/>
      <c r="BU443" s="51"/>
      <c r="BV443" s="51"/>
      <c r="BW443" s="51"/>
      <c r="BX443" s="51"/>
      <c r="BY443" s="51"/>
      <c r="BZ443" s="51"/>
      <c r="CA443" s="286"/>
    </row>
    <row r="444" spans="1:79" s="50" customFormat="1" x14ac:dyDescent="0.2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51"/>
      <c r="AU444" s="51"/>
      <c r="AV444" s="51"/>
      <c r="AW444" s="51"/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  <c r="BJ444" s="51"/>
      <c r="BK444" s="51"/>
      <c r="BL444" s="51"/>
      <c r="BM444" s="51"/>
      <c r="BN444" s="51"/>
      <c r="BO444" s="51"/>
      <c r="BP444" s="51"/>
      <c r="BQ444" s="51"/>
      <c r="BR444" s="51"/>
      <c r="BS444" s="51"/>
      <c r="BT444" s="51"/>
      <c r="BU444" s="51"/>
      <c r="BV444" s="51"/>
      <c r="BW444" s="51"/>
      <c r="BX444" s="51"/>
      <c r="BY444" s="51"/>
      <c r="BZ444" s="51"/>
      <c r="CA444" s="286"/>
    </row>
    <row r="445" spans="1:79" s="50" customFormat="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51"/>
      <c r="AU445" s="51"/>
      <c r="AV445" s="51"/>
      <c r="AW445" s="51"/>
      <c r="AX445" s="51"/>
      <c r="AY445" s="51"/>
      <c r="AZ445" s="51"/>
      <c r="BA445" s="51"/>
      <c r="BB445" s="51"/>
      <c r="BC445" s="51"/>
      <c r="BD445" s="51"/>
      <c r="BE445" s="51"/>
      <c r="BF445" s="51"/>
      <c r="BG445" s="51"/>
      <c r="BH445" s="51"/>
      <c r="BI445" s="51"/>
      <c r="BJ445" s="51"/>
      <c r="BK445" s="51"/>
      <c r="BL445" s="51"/>
      <c r="BM445" s="51"/>
      <c r="BN445" s="51"/>
      <c r="BO445" s="51"/>
      <c r="BP445" s="51"/>
      <c r="BQ445" s="51"/>
      <c r="BR445" s="51"/>
      <c r="BS445" s="51"/>
      <c r="BT445" s="51"/>
      <c r="BU445" s="51"/>
      <c r="BV445" s="51"/>
      <c r="BW445" s="51"/>
      <c r="BX445" s="51"/>
      <c r="BY445" s="51"/>
      <c r="BZ445" s="51"/>
      <c r="CA445" s="286"/>
    </row>
    <row r="446" spans="1:79" s="50" customFormat="1" x14ac:dyDescent="0.2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51"/>
      <c r="AU446" s="51"/>
      <c r="AV446" s="51"/>
      <c r="AW446" s="51"/>
      <c r="AX446" s="51"/>
      <c r="AY446" s="51"/>
      <c r="AZ446" s="51"/>
      <c r="BA446" s="51"/>
      <c r="BB446" s="51"/>
      <c r="BC446" s="51"/>
      <c r="BD446" s="51"/>
      <c r="BE446" s="51"/>
      <c r="BF446" s="51"/>
      <c r="BG446" s="51"/>
      <c r="BH446" s="51"/>
      <c r="BI446" s="51"/>
      <c r="BJ446" s="51"/>
      <c r="BK446" s="51"/>
      <c r="BL446" s="51"/>
      <c r="BM446" s="51"/>
      <c r="BN446" s="51"/>
      <c r="BO446" s="51"/>
      <c r="BP446" s="51"/>
      <c r="BQ446" s="51"/>
      <c r="BR446" s="51"/>
      <c r="BS446" s="51"/>
      <c r="BT446" s="51"/>
      <c r="BU446" s="51"/>
      <c r="BV446" s="51"/>
      <c r="BW446" s="51"/>
      <c r="BX446" s="51"/>
      <c r="BY446" s="51"/>
      <c r="BZ446" s="51"/>
      <c r="CA446" s="286"/>
    </row>
    <row r="447" spans="1:79" s="50" customFormat="1" x14ac:dyDescent="0.2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51"/>
      <c r="AU447" s="51"/>
      <c r="AV447" s="51"/>
      <c r="AW447" s="51"/>
      <c r="AX447" s="51"/>
      <c r="AY447" s="51"/>
      <c r="AZ447" s="51"/>
      <c r="BA447" s="51"/>
      <c r="BB447" s="51"/>
      <c r="BC447" s="51"/>
      <c r="BD447" s="51"/>
      <c r="BE447" s="51"/>
      <c r="BF447" s="51"/>
      <c r="BG447" s="51"/>
      <c r="BH447" s="51"/>
      <c r="BI447" s="51"/>
      <c r="BJ447" s="51"/>
      <c r="BK447" s="51"/>
      <c r="BL447" s="51"/>
      <c r="BM447" s="51"/>
      <c r="BN447" s="51"/>
      <c r="BO447" s="51"/>
      <c r="BP447" s="51"/>
      <c r="BQ447" s="51"/>
      <c r="BR447" s="51"/>
      <c r="BS447" s="51"/>
      <c r="BT447" s="51"/>
      <c r="BU447" s="51"/>
      <c r="BV447" s="51"/>
      <c r="BW447" s="51"/>
      <c r="BX447" s="51"/>
      <c r="BY447" s="51"/>
      <c r="BZ447" s="51"/>
      <c r="CA447" s="286"/>
    </row>
    <row r="448" spans="1:79" s="50" customFormat="1" x14ac:dyDescent="0.2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51"/>
      <c r="AU448" s="51"/>
      <c r="AV448" s="51"/>
      <c r="AW448" s="51"/>
      <c r="AX448" s="51"/>
      <c r="AY448" s="51"/>
      <c r="AZ448" s="51"/>
      <c r="BA448" s="51"/>
      <c r="BB448" s="51"/>
      <c r="BC448" s="51"/>
      <c r="BD448" s="51"/>
      <c r="BE448" s="51"/>
      <c r="BF448" s="51"/>
      <c r="BG448" s="51"/>
      <c r="BH448" s="51"/>
      <c r="BI448" s="51"/>
      <c r="BJ448" s="51"/>
      <c r="BK448" s="51"/>
      <c r="BL448" s="51"/>
      <c r="BM448" s="51"/>
      <c r="BN448" s="51"/>
      <c r="BO448" s="51"/>
      <c r="BP448" s="51"/>
      <c r="BQ448" s="51"/>
      <c r="BR448" s="51"/>
      <c r="BS448" s="51"/>
      <c r="BT448" s="51"/>
      <c r="BU448" s="51"/>
      <c r="BV448" s="51"/>
      <c r="BW448" s="51"/>
      <c r="BX448" s="51"/>
      <c r="BY448" s="51"/>
      <c r="BZ448" s="51"/>
      <c r="CA448" s="286"/>
    </row>
    <row r="449" spans="1:79" s="50" customFormat="1" x14ac:dyDescent="0.2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51"/>
      <c r="AU449" s="51"/>
      <c r="AV449" s="51"/>
      <c r="AW449" s="51"/>
      <c r="AX449" s="51"/>
      <c r="AY449" s="51"/>
      <c r="AZ449" s="51"/>
      <c r="BA449" s="51"/>
      <c r="BB449" s="51"/>
      <c r="BC449" s="51"/>
      <c r="BD449" s="51"/>
      <c r="BE449" s="51"/>
      <c r="BF449" s="51"/>
      <c r="BG449" s="51"/>
      <c r="BH449" s="51"/>
      <c r="BI449" s="51"/>
      <c r="BJ449" s="51"/>
      <c r="BK449" s="51"/>
      <c r="BL449" s="51"/>
      <c r="BM449" s="51"/>
      <c r="BN449" s="51"/>
      <c r="BO449" s="51"/>
      <c r="BP449" s="51"/>
      <c r="BQ449" s="51"/>
      <c r="BR449" s="51"/>
      <c r="BS449" s="51"/>
      <c r="BT449" s="51"/>
      <c r="BU449" s="51"/>
      <c r="BV449" s="51"/>
      <c r="BW449" s="51"/>
      <c r="BX449" s="51"/>
      <c r="BY449" s="51"/>
      <c r="BZ449" s="51"/>
      <c r="CA449" s="286"/>
    </row>
    <row r="450" spans="1:79" s="50" customFormat="1" x14ac:dyDescent="0.2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51"/>
      <c r="AU450" s="51"/>
      <c r="AV450" s="51"/>
      <c r="AW450" s="51"/>
      <c r="AX450" s="51"/>
      <c r="AY450" s="51"/>
      <c r="AZ450" s="51"/>
      <c r="BA450" s="51"/>
      <c r="BB450" s="51"/>
      <c r="BC450" s="51"/>
      <c r="BD450" s="51"/>
      <c r="BE450" s="51"/>
      <c r="BF450" s="51"/>
      <c r="BG450" s="51"/>
      <c r="BH450" s="51"/>
      <c r="BI450" s="51"/>
      <c r="BJ450" s="51"/>
      <c r="BK450" s="51"/>
      <c r="BL450" s="51"/>
      <c r="BM450" s="51"/>
      <c r="BN450" s="51"/>
      <c r="BO450" s="51"/>
      <c r="BP450" s="51"/>
      <c r="BQ450" s="51"/>
      <c r="BR450" s="51"/>
      <c r="BS450" s="51"/>
      <c r="BT450" s="51"/>
      <c r="BU450" s="51"/>
      <c r="BV450" s="51"/>
      <c r="BW450" s="51"/>
      <c r="BX450" s="51"/>
      <c r="BY450" s="51"/>
      <c r="BZ450" s="51"/>
      <c r="CA450" s="286"/>
    </row>
    <row r="451" spans="1:79" s="50" customFormat="1" x14ac:dyDescent="0.2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51"/>
      <c r="AU451" s="51"/>
      <c r="AV451" s="51"/>
      <c r="AW451" s="51"/>
      <c r="AX451" s="51"/>
      <c r="AY451" s="51"/>
      <c r="AZ451" s="51"/>
      <c r="BA451" s="51"/>
      <c r="BB451" s="51"/>
      <c r="BC451" s="51"/>
      <c r="BD451" s="51"/>
      <c r="BE451" s="51"/>
      <c r="BF451" s="51"/>
      <c r="BG451" s="51"/>
      <c r="BH451" s="51"/>
      <c r="BI451" s="51"/>
      <c r="BJ451" s="51"/>
      <c r="BK451" s="51"/>
      <c r="BL451" s="51"/>
      <c r="BM451" s="51"/>
      <c r="BN451" s="51"/>
      <c r="BO451" s="51"/>
      <c r="BP451" s="51"/>
      <c r="BQ451" s="51"/>
      <c r="BR451" s="51"/>
      <c r="BS451" s="51"/>
      <c r="BT451" s="51"/>
      <c r="BU451" s="51"/>
      <c r="BV451" s="51"/>
      <c r="BW451" s="51"/>
      <c r="BX451" s="51"/>
      <c r="BY451" s="51"/>
      <c r="BZ451" s="51"/>
      <c r="CA451" s="286"/>
    </row>
    <row r="452" spans="1:79" s="50" customFormat="1" x14ac:dyDescent="0.2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51"/>
      <c r="AU452" s="51"/>
      <c r="AV452" s="51"/>
      <c r="AW452" s="51"/>
      <c r="AX452" s="51"/>
      <c r="AY452" s="51"/>
      <c r="AZ452" s="51"/>
      <c r="BA452" s="51"/>
      <c r="BB452" s="51"/>
      <c r="BC452" s="51"/>
      <c r="BD452" s="51"/>
      <c r="BE452" s="51"/>
      <c r="BF452" s="51"/>
      <c r="BG452" s="51"/>
      <c r="BH452" s="51"/>
      <c r="BI452" s="51"/>
      <c r="BJ452" s="51"/>
      <c r="BK452" s="51"/>
      <c r="BL452" s="51"/>
      <c r="BM452" s="51"/>
      <c r="BN452" s="51"/>
      <c r="BO452" s="51"/>
      <c r="BP452" s="51"/>
      <c r="BQ452" s="51"/>
      <c r="BR452" s="51"/>
      <c r="BS452" s="51"/>
      <c r="BT452" s="51"/>
      <c r="BU452" s="51"/>
      <c r="BV452" s="51"/>
      <c r="BW452" s="51"/>
      <c r="BX452" s="51"/>
      <c r="BY452" s="51"/>
      <c r="BZ452" s="51"/>
      <c r="CA452" s="286"/>
    </row>
    <row r="453" spans="1:79" s="50" customFormat="1" x14ac:dyDescent="0.2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51"/>
      <c r="AU453" s="51"/>
      <c r="AV453" s="51"/>
      <c r="AW453" s="51"/>
      <c r="AX453" s="51"/>
      <c r="AY453" s="51"/>
      <c r="AZ453" s="51"/>
      <c r="BA453" s="51"/>
      <c r="BB453" s="51"/>
      <c r="BC453" s="51"/>
      <c r="BD453" s="51"/>
      <c r="BE453" s="51"/>
      <c r="BF453" s="51"/>
      <c r="BG453" s="51"/>
      <c r="BH453" s="51"/>
      <c r="BI453" s="51"/>
      <c r="BJ453" s="51"/>
      <c r="BK453" s="51"/>
      <c r="BL453" s="51"/>
      <c r="BM453" s="51"/>
      <c r="BN453" s="51"/>
      <c r="BO453" s="51"/>
      <c r="BP453" s="51"/>
      <c r="BQ453" s="51"/>
      <c r="BR453" s="51"/>
      <c r="BS453" s="51"/>
      <c r="BT453" s="51"/>
      <c r="BU453" s="51"/>
      <c r="BV453" s="51"/>
      <c r="BW453" s="51"/>
      <c r="BX453" s="51"/>
      <c r="BY453" s="51"/>
      <c r="BZ453" s="51"/>
      <c r="CA453" s="286"/>
    </row>
    <row r="454" spans="1:79" s="50" customFormat="1" x14ac:dyDescent="0.2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51"/>
      <c r="AU454" s="51"/>
      <c r="AV454" s="51"/>
      <c r="AW454" s="51"/>
      <c r="AX454" s="51"/>
      <c r="AY454" s="51"/>
      <c r="AZ454" s="51"/>
      <c r="BA454" s="51"/>
      <c r="BB454" s="51"/>
      <c r="BC454" s="51"/>
      <c r="BD454" s="51"/>
      <c r="BE454" s="51"/>
      <c r="BF454" s="51"/>
      <c r="BG454" s="51"/>
      <c r="BH454" s="51"/>
      <c r="BI454" s="51"/>
      <c r="BJ454" s="51"/>
      <c r="BK454" s="51"/>
      <c r="BL454" s="51"/>
      <c r="BM454" s="51"/>
      <c r="BN454" s="51"/>
      <c r="BO454" s="51"/>
      <c r="BP454" s="51"/>
      <c r="BQ454" s="51"/>
      <c r="BR454" s="51"/>
      <c r="BS454" s="51"/>
      <c r="BT454" s="51"/>
      <c r="BU454" s="51"/>
      <c r="BV454" s="51"/>
      <c r="BW454" s="51"/>
      <c r="BX454" s="51"/>
      <c r="BY454" s="51"/>
      <c r="BZ454" s="51"/>
      <c r="CA454" s="286"/>
    </row>
    <row r="455" spans="1:79" s="50" customFormat="1" x14ac:dyDescent="0.2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51"/>
      <c r="AU455" s="51"/>
      <c r="AV455" s="51"/>
      <c r="AW455" s="51"/>
      <c r="AX455" s="51"/>
      <c r="AY455" s="51"/>
      <c r="AZ455" s="51"/>
      <c r="BA455" s="51"/>
      <c r="BB455" s="51"/>
      <c r="BC455" s="51"/>
      <c r="BD455" s="51"/>
      <c r="BE455" s="51"/>
      <c r="BF455" s="51"/>
      <c r="BG455" s="51"/>
      <c r="BH455" s="51"/>
      <c r="BI455" s="51"/>
      <c r="BJ455" s="51"/>
      <c r="BK455" s="51"/>
      <c r="BL455" s="51"/>
      <c r="BM455" s="51"/>
      <c r="BN455" s="51"/>
      <c r="BO455" s="51"/>
      <c r="BP455" s="51"/>
      <c r="BQ455" s="51"/>
      <c r="BR455" s="51"/>
      <c r="BS455" s="51"/>
      <c r="BT455" s="51"/>
      <c r="BU455" s="51"/>
      <c r="BV455" s="51"/>
      <c r="BW455" s="51"/>
      <c r="BX455" s="51"/>
      <c r="BY455" s="51"/>
      <c r="BZ455" s="51"/>
      <c r="CA455" s="286"/>
    </row>
    <row r="456" spans="1:79" s="50" customFormat="1" x14ac:dyDescent="0.2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  <c r="AW456" s="51"/>
      <c r="AX456" s="51"/>
      <c r="AY456" s="51"/>
      <c r="AZ456" s="51"/>
      <c r="BA456" s="51"/>
      <c r="BB456" s="51"/>
      <c r="BC456" s="51"/>
      <c r="BD456" s="51"/>
      <c r="BE456" s="51"/>
      <c r="BF456" s="51"/>
      <c r="BG456" s="51"/>
      <c r="BH456" s="51"/>
      <c r="BI456" s="51"/>
      <c r="BJ456" s="51"/>
      <c r="BK456" s="51"/>
      <c r="BL456" s="51"/>
      <c r="BM456" s="51"/>
      <c r="BN456" s="51"/>
      <c r="BO456" s="51"/>
      <c r="BP456" s="51"/>
      <c r="BQ456" s="51"/>
      <c r="BR456" s="51"/>
      <c r="BS456" s="51"/>
      <c r="BT456" s="51"/>
      <c r="BU456" s="51"/>
      <c r="BV456" s="51"/>
      <c r="BW456" s="51"/>
      <c r="BX456" s="51"/>
      <c r="BY456" s="51"/>
      <c r="BZ456" s="51"/>
      <c r="CA456" s="286"/>
    </row>
    <row r="457" spans="1:79" s="50" customFormat="1" x14ac:dyDescent="0.2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51"/>
      <c r="AU457" s="51"/>
      <c r="AV457" s="51"/>
      <c r="AW457" s="51"/>
      <c r="AX457" s="51"/>
      <c r="AY457" s="51"/>
      <c r="AZ457" s="51"/>
      <c r="BA457" s="51"/>
      <c r="BB457" s="51"/>
      <c r="BC457" s="51"/>
      <c r="BD457" s="51"/>
      <c r="BE457" s="51"/>
      <c r="BF457" s="51"/>
      <c r="BG457" s="51"/>
      <c r="BH457" s="51"/>
      <c r="BI457" s="51"/>
      <c r="BJ457" s="51"/>
      <c r="BK457" s="51"/>
      <c r="BL457" s="51"/>
      <c r="BM457" s="51"/>
      <c r="BN457" s="51"/>
      <c r="BO457" s="51"/>
      <c r="BP457" s="51"/>
      <c r="BQ457" s="51"/>
      <c r="BR457" s="51"/>
      <c r="BS457" s="51"/>
      <c r="BT457" s="51"/>
      <c r="BU457" s="51"/>
      <c r="BV457" s="51"/>
      <c r="BW457" s="51"/>
      <c r="BX457" s="51"/>
      <c r="BY457" s="51"/>
      <c r="BZ457" s="51"/>
      <c r="CA457" s="286"/>
    </row>
    <row r="458" spans="1:79" s="50" customFormat="1" x14ac:dyDescent="0.2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51"/>
      <c r="AU458" s="51"/>
      <c r="AV458" s="51"/>
      <c r="AW458" s="51"/>
      <c r="AX458" s="51"/>
      <c r="AY458" s="51"/>
      <c r="AZ458" s="51"/>
      <c r="BA458" s="51"/>
      <c r="BB458" s="51"/>
      <c r="BC458" s="51"/>
      <c r="BD458" s="51"/>
      <c r="BE458" s="51"/>
      <c r="BF458" s="51"/>
      <c r="BG458" s="51"/>
      <c r="BH458" s="51"/>
      <c r="BI458" s="51"/>
      <c r="BJ458" s="51"/>
      <c r="BK458" s="51"/>
      <c r="BL458" s="51"/>
      <c r="BM458" s="51"/>
      <c r="BN458" s="51"/>
      <c r="BO458" s="51"/>
      <c r="BP458" s="51"/>
      <c r="BQ458" s="51"/>
      <c r="BR458" s="51"/>
      <c r="BS458" s="51"/>
      <c r="BT458" s="51"/>
      <c r="BU458" s="51"/>
      <c r="BV458" s="51"/>
      <c r="BW458" s="51"/>
      <c r="BX458" s="51"/>
      <c r="BY458" s="51"/>
      <c r="BZ458" s="51"/>
      <c r="CA458" s="286"/>
    </row>
    <row r="459" spans="1:79" s="50" customFormat="1" x14ac:dyDescent="0.2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51"/>
      <c r="AU459" s="51"/>
      <c r="AV459" s="51"/>
      <c r="AW459" s="51"/>
      <c r="AX459" s="51"/>
      <c r="AY459" s="51"/>
      <c r="AZ459" s="51"/>
      <c r="BA459" s="51"/>
      <c r="BB459" s="51"/>
      <c r="BC459" s="51"/>
      <c r="BD459" s="51"/>
      <c r="BE459" s="51"/>
      <c r="BF459" s="51"/>
      <c r="BG459" s="51"/>
      <c r="BH459" s="51"/>
      <c r="BI459" s="51"/>
      <c r="BJ459" s="51"/>
      <c r="BK459" s="51"/>
      <c r="BL459" s="51"/>
      <c r="BM459" s="51"/>
      <c r="BN459" s="51"/>
      <c r="BO459" s="51"/>
      <c r="BP459" s="51"/>
      <c r="BQ459" s="51"/>
      <c r="BR459" s="51"/>
      <c r="BS459" s="51"/>
      <c r="BT459" s="51"/>
      <c r="BU459" s="51"/>
      <c r="BV459" s="51"/>
      <c r="BW459" s="51"/>
      <c r="BX459" s="51"/>
      <c r="BY459" s="51"/>
      <c r="BZ459" s="51"/>
      <c r="CA459" s="286"/>
    </row>
    <row r="460" spans="1:79" s="50" customFormat="1" x14ac:dyDescent="0.2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51"/>
      <c r="AU460" s="51"/>
      <c r="AV460" s="51"/>
      <c r="AW460" s="51"/>
      <c r="AX460" s="51"/>
      <c r="AY460" s="51"/>
      <c r="AZ460" s="51"/>
      <c r="BA460" s="51"/>
      <c r="BB460" s="51"/>
      <c r="BC460" s="51"/>
      <c r="BD460" s="51"/>
      <c r="BE460" s="51"/>
      <c r="BF460" s="51"/>
      <c r="BG460" s="51"/>
      <c r="BH460" s="51"/>
      <c r="BI460" s="51"/>
      <c r="BJ460" s="51"/>
      <c r="BK460" s="51"/>
      <c r="BL460" s="51"/>
      <c r="BM460" s="51"/>
      <c r="BN460" s="51"/>
      <c r="BO460" s="51"/>
      <c r="BP460" s="51"/>
      <c r="BQ460" s="51"/>
      <c r="BR460" s="51"/>
      <c r="BS460" s="51"/>
      <c r="BT460" s="51"/>
      <c r="BU460" s="51"/>
      <c r="BV460" s="51"/>
      <c r="BW460" s="51"/>
      <c r="BX460" s="51"/>
      <c r="BY460" s="51"/>
      <c r="BZ460" s="51"/>
      <c r="CA460" s="286"/>
    </row>
    <row r="461" spans="1:79" s="50" customFormat="1" x14ac:dyDescent="0.2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51"/>
      <c r="AU461" s="51"/>
      <c r="AV461" s="51"/>
      <c r="AW461" s="51"/>
      <c r="AX461" s="51"/>
      <c r="AY461" s="51"/>
      <c r="AZ461" s="51"/>
      <c r="BA461" s="51"/>
      <c r="BB461" s="51"/>
      <c r="BC461" s="51"/>
      <c r="BD461" s="51"/>
      <c r="BE461" s="51"/>
      <c r="BF461" s="51"/>
      <c r="BG461" s="51"/>
      <c r="BH461" s="51"/>
      <c r="BI461" s="51"/>
      <c r="BJ461" s="51"/>
      <c r="BK461" s="51"/>
      <c r="BL461" s="51"/>
      <c r="BM461" s="51"/>
      <c r="BN461" s="51"/>
      <c r="BO461" s="51"/>
      <c r="BP461" s="51"/>
      <c r="BQ461" s="51"/>
      <c r="BR461" s="51"/>
      <c r="BS461" s="51"/>
      <c r="BT461" s="51"/>
      <c r="BU461" s="51"/>
      <c r="BV461" s="51"/>
      <c r="BW461" s="51"/>
      <c r="BX461" s="51"/>
      <c r="BY461" s="51"/>
      <c r="BZ461" s="51"/>
      <c r="CA461" s="286"/>
    </row>
    <row r="462" spans="1:79" s="50" customFormat="1" x14ac:dyDescent="0.2">
      <c r="A462" s="285"/>
      <c r="B462" s="285"/>
      <c r="C462" s="285"/>
      <c r="D462" s="285"/>
      <c r="E462" s="285"/>
      <c r="F462" s="285"/>
      <c r="G462" s="285"/>
      <c r="H462" s="285"/>
      <c r="I462" s="285"/>
      <c r="J462" s="285"/>
      <c r="K462" s="285"/>
      <c r="L462" s="285"/>
      <c r="M462" s="285"/>
      <c r="N462" s="285"/>
      <c r="O462" s="285"/>
      <c r="P462" s="285"/>
      <c r="Q462" s="285"/>
      <c r="R462" s="285"/>
      <c r="S462" s="285"/>
      <c r="T462" s="285"/>
      <c r="U462" s="285"/>
      <c r="V462" s="285"/>
      <c r="W462" s="285"/>
      <c r="X462" s="285"/>
      <c r="Y462" s="285"/>
      <c r="Z462" s="285"/>
      <c r="AA462" s="285"/>
      <c r="AB462" s="285"/>
      <c r="AC462" s="285"/>
      <c r="AD462" s="285"/>
      <c r="AE462" s="285"/>
      <c r="AF462" s="285"/>
      <c r="AG462" s="285"/>
      <c r="AH462" s="285"/>
      <c r="AI462" s="285"/>
      <c r="AJ462" s="285"/>
      <c r="AK462" s="285"/>
      <c r="AL462" s="285"/>
      <c r="AM462" s="285"/>
      <c r="AN462" s="285"/>
      <c r="AO462" s="285"/>
      <c r="AP462" s="285"/>
      <c r="AQ462" s="285"/>
      <c r="AR462" s="285"/>
      <c r="AS462" s="285"/>
      <c r="AT462" s="285"/>
      <c r="AU462" s="285"/>
      <c r="AV462" s="285"/>
      <c r="AW462" s="285"/>
      <c r="AX462" s="285"/>
      <c r="AY462" s="285"/>
      <c r="AZ462" s="285"/>
      <c r="BA462" s="285"/>
      <c r="BB462" s="285"/>
      <c r="BC462" s="285"/>
      <c r="BD462" s="285"/>
      <c r="BE462" s="285"/>
      <c r="BF462" s="285"/>
      <c r="BG462" s="285"/>
      <c r="BH462" s="285"/>
      <c r="BI462" s="285"/>
      <c r="BJ462" s="285"/>
      <c r="BK462" s="285"/>
      <c r="BL462" s="285"/>
      <c r="BM462" s="285"/>
      <c r="BN462" s="285"/>
      <c r="BO462" s="285"/>
      <c r="BP462" s="285"/>
      <c r="BQ462" s="285"/>
      <c r="BR462" s="285"/>
      <c r="BS462" s="285"/>
      <c r="BT462" s="285"/>
      <c r="BU462" s="285"/>
      <c r="BV462" s="285"/>
      <c r="BW462" s="285"/>
      <c r="BX462" s="285"/>
      <c r="BY462" s="285"/>
      <c r="BZ462" s="285"/>
      <c r="CA462" s="304"/>
    </row>
    <row r="463" spans="1:79" s="50" customFormat="1" x14ac:dyDescent="0.2"/>
    <row r="464" spans="1:79" s="50" customFormat="1" x14ac:dyDescent="0.2"/>
    <row r="465" s="50" customFormat="1" x14ac:dyDescent="0.2"/>
    <row r="466" s="50" customFormat="1" x14ac:dyDescent="0.2"/>
    <row r="467" s="50" customFormat="1" x14ac:dyDescent="0.2"/>
    <row r="468" s="50" customFormat="1" x14ac:dyDescent="0.2"/>
    <row r="469" s="50" customFormat="1" x14ac:dyDescent="0.2"/>
    <row r="470" s="50" customFormat="1" x14ac:dyDescent="0.2"/>
    <row r="471" s="50" customFormat="1" x14ac:dyDescent="0.2"/>
    <row r="472" s="50" customFormat="1" x14ac:dyDescent="0.2"/>
    <row r="473" s="50" customFormat="1" x14ac:dyDescent="0.2"/>
    <row r="474" s="50" customFormat="1" x14ac:dyDescent="0.2"/>
    <row r="475" s="50" customFormat="1" x14ac:dyDescent="0.2"/>
    <row r="476" s="50" customFormat="1" x14ac:dyDescent="0.2"/>
    <row r="477" s="50" customFormat="1" x14ac:dyDescent="0.2"/>
    <row r="478" s="50" customFormat="1" x14ac:dyDescent="0.2"/>
    <row r="479" s="50" customFormat="1" x14ac:dyDescent="0.2"/>
    <row r="480" s="50" customFormat="1" x14ac:dyDescent="0.2"/>
    <row r="481" s="50" customFormat="1" x14ac:dyDescent="0.2"/>
    <row r="482" s="50" customFormat="1" x14ac:dyDescent="0.2"/>
    <row r="483" s="50" customFormat="1" x14ac:dyDescent="0.2"/>
    <row r="484" s="50" customFormat="1" x14ac:dyDescent="0.2"/>
    <row r="485" s="50" customFormat="1" x14ac:dyDescent="0.2"/>
    <row r="486" s="50" customFormat="1" x14ac:dyDescent="0.2"/>
    <row r="487" s="50" customFormat="1" x14ac:dyDescent="0.2"/>
    <row r="488" s="50" customFormat="1" x14ac:dyDescent="0.2"/>
    <row r="489" s="50" customFormat="1" x14ac:dyDescent="0.2"/>
    <row r="490" s="50" customFormat="1" x14ac:dyDescent="0.2"/>
    <row r="491" s="50" customFormat="1" x14ac:dyDescent="0.2"/>
    <row r="492" s="50" customFormat="1" x14ac:dyDescent="0.2"/>
    <row r="493" s="50" customFormat="1" x14ac:dyDescent="0.2"/>
    <row r="494" s="50" customFormat="1" x14ac:dyDescent="0.2"/>
    <row r="495" s="50" customFormat="1" x14ac:dyDescent="0.2"/>
    <row r="496" s="50" customFormat="1" x14ac:dyDescent="0.2"/>
    <row r="497" s="50" customFormat="1" x14ac:dyDescent="0.2"/>
    <row r="498" s="50" customFormat="1" x14ac:dyDescent="0.2"/>
    <row r="499" s="50" customFormat="1" x14ac:dyDescent="0.2"/>
    <row r="500" s="50" customFormat="1" x14ac:dyDescent="0.2"/>
    <row r="501" s="50" customFormat="1" x14ac:dyDescent="0.2"/>
    <row r="502" s="50" customFormat="1" x14ac:dyDescent="0.2"/>
    <row r="503" s="50" customFormat="1" x14ac:dyDescent="0.2"/>
    <row r="504" s="50" customFormat="1" x14ac:dyDescent="0.2"/>
    <row r="505" s="50" customFormat="1" x14ac:dyDescent="0.2"/>
    <row r="506" s="50" customFormat="1" x14ac:dyDescent="0.2"/>
    <row r="507" s="50" customFormat="1" x14ac:dyDescent="0.2"/>
    <row r="508" s="50" customFormat="1" x14ac:dyDescent="0.2"/>
    <row r="509" s="50" customFormat="1" x14ac:dyDescent="0.2"/>
    <row r="510" s="50" customFormat="1" x14ac:dyDescent="0.2"/>
    <row r="511" s="50" customFormat="1" x14ac:dyDescent="0.2"/>
    <row r="512" s="50" customFormat="1" x14ac:dyDescent="0.2"/>
    <row r="513" s="50" customFormat="1" x14ac:dyDescent="0.2"/>
    <row r="514" s="50" customFormat="1" x14ac:dyDescent="0.2"/>
    <row r="515" s="50" customFormat="1" x14ac:dyDescent="0.2"/>
    <row r="516" s="50" customFormat="1" x14ac:dyDescent="0.2"/>
    <row r="517" s="50" customFormat="1" x14ac:dyDescent="0.2"/>
  </sheetData>
  <sheetProtection sheet="1" objects="1" scenarios="1"/>
  <mergeCells count="260">
    <mergeCell ref="T6:U6"/>
    <mergeCell ref="B15:C15"/>
    <mergeCell ref="E34:G34"/>
    <mergeCell ref="E36:G36"/>
    <mergeCell ref="J57:U57"/>
    <mergeCell ref="E59:I59"/>
    <mergeCell ref="H60:I60"/>
    <mergeCell ref="E39:G39"/>
    <mergeCell ref="H18:I18"/>
    <mergeCell ref="E29:G29"/>
    <mergeCell ref="E25:G25"/>
    <mergeCell ref="E47:G47"/>
    <mergeCell ref="H37:I37"/>
    <mergeCell ref="E31:G31"/>
    <mergeCell ref="E53:G53"/>
    <mergeCell ref="E49:G49"/>
    <mergeCell ref="E50:G50"/>
    <mergeCell ref="E51:G51"/>
    <mergeCell ref="E9:M9"/>
    <mergeCell ref="E32:G32"/>
    <mergeCell ref="E33:G33"/>
    <mergeCell ref="O6:P6"/>
    <mergeCell ref="E6:G6"/>
    <mergeCell ref="B88:C88"/>
    <mergeCell ref="B111:C111"/>
    <mergeCell ref="B120:C120"/>
    <mergeCell ref="B138:C138"/>
    <mergeCell ref="E38:G38"/>
    <mergeCell ref="E40:G40"/>
    <mergeCell ref="E43:G43"/>
    <mergeCell ref="E60:G60"/>
    <mergeCell ref="E41:G41"/>
    <mergeCell ref="E42:G42"/>
    <mergeCell ref="E44:G44"/>
    <mergeCell ref="E45:G45"/>
    <mergeCell ref="E90:G90"/>
    <mergeCell ref="E96:G96"/>
    <mergeCell ref="E117:G117"/>
    <mergeCell ref="E89:G89"/>
    <mergeCell ref="E83:G83"/>
    <mergeCell ref="E79:G79"/>
    <mergeCell ref="E75:G75"/>
    <mergeCell ref="E76:G76"/>
    <mergeCell ref="E121:G121"/>
    <mergeCell ref="E116:G116"/>
    <mergeCell ref="E97:G97"/>
    <mergeCell ref="E98:G98"/>
    <mergeCell ref="H109:I109"/>
    <mergeCell ref="E80:G80"/>
    <mergeCell ref="H116:I116"/>
    <mergeCell ref="E15:G15"/>
    <mergeCell ref="E56:M56"/>
    <mergeCell ref="E105:M105"/>
    <mergeCell ref="E16:G16"/>
    <mergeCell ref="E23:G23"/>
    <mergeCell ref="E24:G24"/>
    <mergeCell ref="E22:G22"/>
    <mergeCell ref="E21:G21"/>
    <mergeCell ref="E18:G18"/>
    <mergeCell ref="E37:G37"/>
    <mergeCell ref="E30:G30"/>
    <mergeCell ref="E27:G27"/>
    <mergeCell ref="E19:G19"/>
    <mergeCell ref="E20:G20"/>
    <mergeCell ref="E28:G28"/>
    <mergeCell ref="E26:G26"/>
    <mergeCell ref="E111:G111"/>
    <mergeCell ref="E108:I108"/>
    <mergeCell ref="E58:G58"/>
    <mergeCell ref="E109:G109"/>
    <mergeCell ref="E88:G88"/>
    <mergeCell ref="J106:U106"/>
    <mergeCell ref="E86:G86"/>
    <mergeCell ref="H86:I86"/>
    <mergeCell ref="E87:G87"/>
    <mergeCell ref="E95:G95"/>
    <mergeCell ref="E91:G91"/>
    <mergeCell ref="J10:U10"/>
    <mergeCell ref="E11:G11"/>
    <mergeCell ref="E12:G12"/>
    <mergeCell ref="H12:I12"/>
    <mergeCell ref="E13:G13"/>
    <mergeCell ref="E14:G14"/>
    <mergeCell ref="E17:G17"/>
    <mergeCell ref="E78:G78"/>
    <mergeCell ref="E81:G81"/>
    <mergeCell ref="E82:G82"/>
    <mergeCell ref="E92:G92"/>
    <mergeCell ref="E93:G93"/>
    <mergeCell ref="E94:G94"/>
    <mergeCell ref="E85:G85"/>
    <mergeCell ref="H67:I67"/>
    <mergeCell ref="E68:G68"/>
    <mergeCell ref="E73:G73"/>
    <mergeCell ref="E72:G72"/>
    <mergeCell ref="E99:G99"/>
    <mergeCell ref="E100:G100"/>
    <mergeCell ref="E115:G115"/>
    <mergeCell ref="E71:G71"/>
    <mergeCell ref="E63:G63"/>
    <mergeCell ref="E77:G77"/>
    <mergeCell ref="E67:G67"/>
    <mergeCell ref="E74:G74"/>
    <mergeCell ref="E65:G65"/>
    <mergeCell ref="E66:G66"/>
    <mergeCell ref="E69:G69"/>
    <mergeCell ref="E70:G70"/>
    <mergeCell ref="E64:G64"/>
    <mergeCell ref="E122:G122"/>
    <mergeCell ref="E123:G123"/>
    <mergeCell ref="E114:G114"/>
    <mergeCell ref="E101:G101"/>
    <mergeCell ref="E102:G102"/>
    <mergeCell ref="E113:G113"/>
    <mergeCell ref="E112:G112"/>
    <mergeCell ref="E110:G110"/>
    <mergeCell ref="E107:G107"/>
    <mergeCell ref="E118:G118"/>
    <mergeCell ref="E119:G119"/>
    <mergeCell ref="E120:G120"/>
    <mergeCell ref="E140:G140"/>
    <mergeCell ref="E141:G141"/>
    <mergeCell ref="E146:G146"/>
    <mergeCell ref="E147:G147"/>
    <mergeCell ref="E148:G148"/>
    <mergeCell ref="E124:G124"/>
    <mergeCell ref="E130:G130"/>
    <mergeCell ref="E127:G127"/>
    <mergeCell ref="E128:G128"/>
    <mergeCell ref="E129:G129"/>
    <mergeCell ref="E138:G138"/>
    <mergeCell ref="E139:G139"/>
    <mergeCell ref="E132:G132"/>
    <mergeCell ref="E134:G134"/>
    <mergeCell ref="E142:G142"/>
    <mergeCell ref="E143:G143"/>
    <mergeCell ref="E144:G144"/>
    <mergeCell ref="E145:G145"/>
    <mergeCell ref="E126:G126"/>
    <mergeCell ref="E131:G131"/>
    <mergeCell ref="E125:G125"/>
    <mergeCell ref="E151:G151"/>
    <mergeCell ref="E154:M154"/>
    <mergeCell ref="E180:G180"/>
    <mergeCell ref="E173:G173"/>
    <mergeCell ref="H158:H163"/>
    <mergeCell ref="H165:H181"/>
    <mergeCell ref="E162:G162"/>
    <mergeCell ref="E163:G163"/>
    <mergeCell ref="E171:G171"/>
    <mergeCell ref="E172:G172"/>
    <mergeCell ref="E287:G287"/>
    <mergeCell ref="E283:G283"/>
    <mergeCell ref="E284:G284"/>
    <mergeCell ref="E285:G285"/>
    <mergeCell ref="E286:G286"/>
    <mergeCell ref="E280:G280"/>
    <mergeCell ref="E281:I281"/>
    <mergeCell ref="D277:V277"/>
    <mergeCell ref="E226:G226"/>
    <mergeCell ref="E227:G227"/>
    <mergeCell ref="E233:G233"/>
    <mergeCell ref="E234:G234"/>
    <mergeCell ref="E235:G235"/>
    <mergeCell ref="E228:G228"/>
    <mergeCell ref="E229:G229"/>
    <mergeCell ref="E230:G230"/>
    <mergeCell ref="E231:G231"/>
    <mergeCell ref="E282:G282"/>
    <mergeCell ref="E238:M238"/>
    <mergeCell ref="E210:I210"/>
    <mergeCell ref="H282:I282"/>
    <mergeCell ref="H219:H235"/>
    <mergeCell ref="E220:G220"/>
    <mergeCell ref="E221:G221"/>
    <mergeCell ref="E222:G222"/>
    <mergeCell ref="E223:G223"/>
    <mergeCell ref="E241:G241"/>
    <mergeCell ref="E232:G232"/>
    <mergeCell ref="E224:G224"/>
    <mergeCell ref="E225:G225"/>
    <mergeCell ref="E219:G219"/>
    <mergeCell ref="E214:G214"/>
    <mergeCell ref="E212:G212"/>
    <mergeCell ref="H212:H217"/>
    <mergeCell ref="E213:G213"/>
    <mergeCell ref="E216:G216"/>
    <mergeCell ref="E217:G217"/>
    <mergeCell ref="H192:H208"/>
    <mergeCell ref="E190:G190"/>
    <mergeCell ref="E185:G185"/>
    <mergeCell ref="E186:G186"/>
    <mergeCell ref="E206:G206"/>
    <mergeCell ref="Q6:R6"/>
    <mergeCell ref="K6:L6"/>
    <mergeCell ref="M6:N6"/>
    <mergeCell ref="E199:G199"/>
    <mergeCell ref="E200:G200"/>
    <mergeCell ref="E201:G201"/>
    <mergeCell ref="E202:G202"/>
    <mergeCell ref="E205:G205"/>
    <mergeCell ref="E203:G203"/>
    <mergeCell ref="E208:G208"/>
    <mergeCell ref="E149:G149"/>
    <mergeCell ref="E195:G195"/>
    <mergeCell ref="E196:G196"/>
    <mergeCell ref="E197:G197"/>
    <mergeCell ref="E204:G204"/>
    <mergeCell ref="E156:I156"/>
    <mergeCell ref="E158:G158"/>
    <mergeCell ref="E159:G159"/>
    <mergeCell ref="E150:G150"/>
    <mergeCell ref="B196:C196"/>
    <mergeCell ref="B214:C214"/>
    <mergeCell ref="B222:C222"/>
    <mergeCell ref="B22:C22"/>
    <mergeCell ref="B40:C40"/>
    <mergeCell ref="B70:C70"/>
    <mergeCell ref="B160:C160"/>
    <mergeCell ref="B168:C168"/>
    <mergeCell ref="H3:O3"/>
    <mergeCell ref="E183:I183"/>
    <mergeCell ref="E187:G187"/>
    <mergeCell ref="E188:G188"/>
    <mergeCell ref="E189:G189"/>
    <mergeCell ref="E207:G207"/>
    <mergeCell ref="E174:G174"/>
    <mergeCell ref="E136:G136"/>
    <mergeCell ref="E137:G137"/>
    <mergeCell ref="E135:G135"/>
    <mergeCell ref="E215:G215"/>
    <mergeCell ref="E198:G198"/>
    <mergeCell ref="E192:G192"/>
    <mergeCell ref="E193:G193"/>
    <mergeCell ref="E194:G194"/>
    <mergeCell ref="H185:H190"/>
    <mergeCell ref="P3:R3"/>
    <mergeCell ref="E3:G3"/>
    <mergeCell ref="B187:C187"/>
    <mergeCell ref="I6:J6"/>
    <mergeCell ref="E61:G61"/>
    <mergeCell ref="E62:G62"/>
    <mergeCell ref="E48:G48"/>
    <mergeCell ref="E52:G52"/>
    <mergeCell ref="E46:G46"/>
    <mergeCell ref="E181:G181"/>
    <mergeCell ref="E175:G175"/>
    <mergeCell ref="E176:G176"/>
    <mergeCell ref="E177:G177"/>
    <mergeCell ref="E178:G178"/>
    <mergeCell ref="J155:U155"/>
    <mergeCell ref="E165:G165"/>
    <mergeCell ref="E166:G166"/>
    <mergeCell ref="E160:G160"/>
    <mergeCell ref="E161:G161"/>
    <mergeCell ref="E167:G167"/>
    <mergeCell ref="E168:G168"/>
    <mergeCell ref="E169:G169"/>
    <mergeCell ref="E170:G170"/>
    <mergeCell ref="E179:G179"/>
  </mergeCells>
  <phoneticPr fontId="2" type="noConversion"/>
  <printOptions horizontalCentered="1" verticalCentered="1"/>
  <pageMargins left="0" right="0" top="0" bottom="0" header="0" footer="0"/>
  <pageSetup paperSize="9" scale="56" orientation="portrait" horizontalDpi="4294967292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 enableFormatConditionsCalculation="0">
    <tabColor rgb="FFFF0000"/>
    <pageSetUpPr fitToPage="1"/>
  </sheetPr>
  <dimension ref="A1:BU388"/>
  <sheetViews>
    <sheetView showGridLines="0" showRowColHeaders="0" showOutlineSymbols="0" zoomScale="75" zoomScaleNormal="75" workbookViewId="0">
      <pane xSplit="7" ySplit="5" topLeftCell="H6" activePane="bottomRight" state="frozen"/>
      <selection activeCell="Q240" sqref="Q240"/>
      <selection pane="topRight" activeCell="Q240" sqref="Q240"/>
      <selection pane="bottomLeft" activeCell="Q240" sqref="Q240"/>
      <selection pane="bottomRight" activeCell="A6" sqref="A6:A112"/>
    </sheetView>
  </sheetViews>
  <sheetFormatPr baseColWidth="10" defaultRowHeight="12.75" x14ac:dyDescent="0.2"/>
  <cols>
    <col min="1" max="1" width="5.7109375" hidden="1" customWidth="1"/>
    <col min="2" max="2" width="2" style="50" customWidth="1"/>
    <col min="3" max="3" width="1.7109375" style="50" customWidth="1"/>
    <col min="4" max="4" width="0.85546875" customWidth="1"/>
    <col min="5" max="5" width="26.42578125" customWidth="1"/>
    <col min="6" max="6" width="15.7109375" customWidth="1"/>
    <col min="7" max="7" width="9.28515625" customWidth="1"/>
    <col min="8" max="11" width="14.7109375" customWidth="1"/>
    <col min="12" max="12" width="15.7109375" customWidth="1"/>
    <col min="13" max="13" width="14.7109375" customWidth="1"/>
    <col min="14" max="14" width="16" customWidth="1"/>
    <col min="15" max="19" width="14.7109375" customWidth="1"/>
    <col min="20" max="20" width="1.7109375" customWidth="1"/>
    <col min="21" max="21" width="0.85546875" style="50" customWidth="1"/>
    <col min="22" max="73" width="11.42578125" style="50"/>
  </cols>
  <sheetData>
    <row r="1" spans="1:71" s="50" customFormat="1" ht="5.0999999999999996" customHeight="1" x14ac:dyDescent="0.2">
      <c r="A1" s="280"/>
      <c r="B1" s="280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120"/>
      <c r="U1" s="120"/>
      <c r="V1" s="120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414"/>
    </row>
    <row r="2" spans="1:71" s="50" customFormat="1" ht="5.0999999999999996" customHeight="1" thickBot="1" x14ac:dyDescent="0.4">
      <c r="A2" s="280"/>
      <c r="B2" s="280"/>
      <c r="C2" s="408"/>
      <c r="D2" s="408"/>
      <c r="E2" s="51"/>
      <c r="F2" s="707"/>
      <c r="G2" s="51"/>
      <c r="H2" s="439"/>
      <c r="I2" s="439"/>
      <c r="J2" s="51"/>
      <c r="K2" s="51"/>
      <c r="L2" s="441"/>
      <c r="M2" s="441"/>
      <c r="N2" s="441"/>
      <c r="O2" s="441"/>
      <c r="P2" s="441"/>
      <c r="Q2" s="120"/>
      <c r="R2" s="708"/>
      <c r="S2" s="709"/>
      <c r="T2" s="120"/>
      <c r="U2" s="120"/>
      <c r="V2" s="120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414"/>
    </row>
    <row r="3" spans="1:71" ht="33" customHeight="1" thickTop="1" thickBot="1" x14ac:dyDescent="0.35">
      <c r="A3" s="109"/>
      <c r="B3" s="280"/>
      <c r="C3" s="408"/>
      <c r="D3" s="711"/>
      <c r="E3" s="1071" t="str">
        <f>INI!$H$15</f>
        <v>Mi Empresa &amp; Co</v>
      </c>
      <c r="F3" s="1071"/>
      <c r="G3" s="1072" t="s">
        <v>393</v>
      </c>
      <c r="H3" s="1072"/>
      <c r="I3" s="1072"/>
      <c r="J3" s="1072"/>
      <c r="K3" s="1072"/>
      <c r="L3" s="1073">
        <f ca="1">SB!$C$73</f>
        <v>2014</v>
      </c>
      <c r="M3" s="1073"/>
      <c r="N3" s="712"/>
      <c r="O3" s="713"/>
      <c r="P3" s="865">
        <f ca="1">TODAY()</f>
        <v>41604</v>
      </c>
      <c r="Q3" s="470"/>
      <c r="R3" s="470"/>
      <c r="S3" s="470"/>
      <c r="T3" s="469"/>
      <c r="U3" s="120"/>
      <c r="V3" s="120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414"/>
    </row>
    <row r="4" spans="1:71" ht="2.1" customHeight="1" thickTop="1" x14ac:dyDescent="0.25">
      <c r="A4" s="109"/>
      <c r="B4" s="280"/>
      <c r="C4" s="268"/>
      <c r="D4" s="714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6"/>
      <c r="Q4" s="716"/>
      <c r="R4" s="716"/>
      <c r="S4" s="716"/>
      <c r="T4" s="717"/>
      <c r="U4" s="120"/>
      <c r="V4" s="120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414"/>
    </row>
    <row r="5" spans="1:71" ht="5.0999999999999996" customHeight="1" x14ac:dyDescent="0.3">
      <c r="A5" s="109"/>
      <c r="B5" s="280"/>
      <c r="C5" s="268"/>
      <c r="D5" s="486"/>
      <c r="E5" s="718"/>
      <c r="F5" s="522"/>
      <c r="G5" s="522"/>
      <c r="H5" s="522"/>
      <c r="I5" s="522"/>
      <c r="J5" s="522"/>
      <c r="K5" s="719"/>
      <c r="L5" s="720"/>
      <c r="M5" s="720"/>
      <c r="N5" s="720"/>
      <c r="O5" s="721"/>
      <c r="P5" s="307"/>
      <c r="Q5" s="522"/>
      <c r="R5" s="522"/>
      <c r="S5" s="522"/>
      <c r="T5" s="488"/>
      <c r="U5" s="120"/>
      <c r="V5" s="120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414"/>
    </row>
    <row r="6" spans="1:71" ht="5.0999999999999996" customHeight="1" x14ac:dyDescent="0.25">
      <c r="A6" s="109"/>
      <c r="B6" s="280"/>
      <c r="C6" s="268"/>
      <c r="D6" s="7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491"/>
      <c r="U6" s="120"/>
      <c r="V6" s="120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414"/>
    </row>
    <row r="7" spans="1:71" ht="21.95" customHeight="1" x14ac:dyDescent="0.3">
      <c r="A7" s="109"/>
      <c r="B7" s="280"/>
      <c r="C7" s="268"/>
      <c r="D7" s="722"/>
      <c r="E7" s="224" t="s">
        <v>4</v>
      </c>
      <c r="F7" s="184" t="s">
        <v>0</v>
      </c>
      <c r="G7" s="238" t="s">
        <v>104</v>
      </c>
      <c r="H7" s="238" t="str">
        <f>SB!C72</f>
        <v>Enero</v>
      </c>
      <c r="I7" s="238" t="str">
        <f>SB!D72</f>
        <v>Febrero</v>
      </c>
      <c r="J7" s="238" t="str">
        <f>SB!E72</f>
        <v>Marzo</v>
      </c>
      <c r="K7" s="238" t="str">
        <f>SB!F72</f>
        <v>Abril</v>
      </c>
      <c r="L7" s="238" t="str">
        <f>SB!G72</f>
        <v>Mayo</v>
      </c>
      <c r="M7" s="238" t="str">
        <f>SB!H72</f>
        <v>Junio</v>
      </c>
      <c r="N7" s="238" t="str">
        <f>SB!I72</f>
        <v>Julio</v>
      </c>
      <c r="O7" s="238" t="str">
        <f>SB!J72</f>
        <v>Agosto</v>
      </c>
      <c r="P7" s="238" t="str">
        <f>SB!K72</f>
        <v>Septiembre</v>
      </c>
      <c r="Q7" s="238" t="str">
        <f>SB!L72</f>
        <v>Octubre</v>
      </c>
      <c r="R7" s="238" t="str">
        <f>SB!M72</f>
        <v>Noviembre</v>
      </c>
      <c r="S7" s="238" t="str">
        <f>SB!N72</f>
        <v>Diciembre</v>
      </c>
      <c r="T7" s="491"/>
      <c r="U7" s="120"/>
      <c r="V7" s="120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414"/>
    </row>
    <row r="8" spans="1:71" ht="5.25" customHeight="1" x14ac:dyDescent="0.3">
      <c r="A8" s="109"/>
      <c r="B8" s="280"/>
      <c r="C8" s="268"/>
      <c r="D8" s="722"/>
      <c r="E8" s="354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491"/>
      <c r="U8" s="120"/>
      <c r="V8" s="120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414"/>
    </row>
    <row r="9" spans="1:71" ht="20.25" customHeight="1" x14ac:dyDescent="0.3">
      <c r="A9" s="103"/>
      <c r="B9" s="51"/>
      <c r="C9" s="120"/>
      <c r="D9" s="489"/>
      <c r="E9" s="356" t="s">
        <v>9</v>
      </c>
      <c r="F9" s="357">
        <f>SUM(H9:S9)</f>
        <v>0</v>
      </c>
      <c r="G9" s="358"/>
      <c r="H9" s="388">
        <f>Ingresos!G11</f>
        <v>0</v>
      </c>
      <c r="I9" s="388">
        <f>Ingresos!H11</f>
        <v>0</v>
      </c>
      <c r="J9" s="388">
        <f>Ingresos!I11</f>
        <v>0</v>
      </c>
      <c r="K9" s="388">
        <f>Ingresos!J11</f>
        <v>0</v>
      </c>
      <c r="L9" s="388">
        <f>Ingresos!K11</f>
        <v>0</v>
      </c>
      <c r="M9" s="388">
        <f>Ingresos!L11</f>
        <v>0</v>
      </c>
      <c r="N9" s="388">
        <f>Ingresos!M11</f>
        <v>0</v>
      </c>
      <c r="O9" s="388">
        <f>Ingresos!N11</f>
        <v>0</v>
      </c>
      <c r="P9" s="388">
        <f>Ingresos!O11</f>
        <v>0</v>
      </c>
      <c r="Q9" s="388">
        <f>Ingresos!P11</f>
        <v>0</v>
      </c>
      <c r="R9" s="388">
        <f>Ingresos!Q11</f>
        <v>0</v>
      </c>
      <c r="S9" s="388">
        <f>Ingresos!R11</f>
        <v>0</v>
      </c>
      <c r="T9" s="491"/>
      <c r="U9" s="120"/>
      <c r="V9" s="120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414"/>
    </row>
    <row r="10" spans="1:71" ht="17.100000000000001" customHeight="1" x14ac:dyDescent="0.3">
      <c r="A10" s="103"/>
      <c r="B10" s="51"/>
      <c r="C10" s="120"/>
      <c r="D10" s="489"/>
      <c r="E10" s="359" t="s">
        <v>145</v>
      </c>
      <c r="F10" s="360">
        <f>SUM(H10:S10)</f>
        <v>0</v>
      </c>
      <c r="G10" s="361">
        <f>IF(F$9=0,0,(F10/$F$9))</f>
        <v>0</v>
      </c>
      <c r="H10" s="404">
        <f>-'Presupuesto 1'!H9*Ingresos!$G$44</f>
        <v>0</v>
      </c>
      <c r="I10" s="405">
        <f>-'Presupuesto 1'!I9*Ingresos!$G$44</f>
        <v>0</v>
      </c>
      <c r="J10" s="405">
        <f>-'Presupuesto 1'!J9*Ingresos!$G$44</f>
        <v>0</v>
      </c>
      <c r="K10" s="405">
        <f>-'Presupuesto 1'!K9*Ingresos!$G$44</f>
        <v>0</v>
      </c>
      <c r="L10" s="405">
        <f>-'Presupuesto 1'!L9*Ingresos!$G$44</f>
        <v>0</v>
      </c>
      <c r="M10" s="405">
        <f>-'Presupuesto 1'!M9*Ingresos!$G$44</f>
        <v>0</v>
      </c>
      <c r="N10" s="405">
        <f>-'Presupuesto 1'!N9*Ingresos!$G$44</f>
        <v>0</v>
      </c>
      <c r="O10" s="405">
        <f>-'Presupuesto 1'!O9*Ingresos!$G$44</f>
        <v>0</v>
      </c>
      <c r="P10" s="405">
        <f>-'Presupuesto 1'!P9*Ingresos!$G$44</f>
        <v>0</v>
      </c>
      <c r="Q10" s="405">
        <f>-'Presupuesto 1'!Q9*Ingresos!$G$44</f>
        <v>0</v>
      </c>
      <c r="R10" s="405">
        <f>-'Presupuesto 1'!R9*Ingresos!$G$44</f>
        <v>0</v>
      </c>
      <c r="S10" s="405">
        <f>-'Presupuesto 1'!S9*Ingresos!$G$44</f>
        <v>0</v>
      </c>
      <c r="T10" s="491"/>
      <c r="U10" s="120"/>
      <c r="V10" s="120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414"/>
    </row>
    <row r="11" spans="1:71" ht="19.5" customHeight="1" x14ac:dyDescent="0.3">
      <c r="A11" s="103"/>
      <c r="B11" s="51"/>
      <c r="C11" s="120"/>
      <c r="D11" s="489"/>
      <c r="E11" s="225" t="s">
        <v>146</v>
      </c>
      <c r="F11" s="362">
        <f>SUM(F9:F10)</f>
        <v>0</v>
      </c>
      <c r="G11" s="363">
        <f>IF(F$9=0,0,(F11/$F$9))</f>
        <v>0</v>
      </c>
      <c r="H11" s="364">
        <f t="shared" ref="H11:S11" si="0">SUM(H9:H10)</f>
        <v>0</v>
      </c>
      <c r="I11" s="364">
        <f t="shared" si="0"/>
        <v>0</v>
      </c>
      <c r="J11" s="364">
        <f t="shared" si="0"/>
        <v>0</v>
      </c>
      <c r="K11" s="364">
        <f t="shared" si="0"/>
        <v>0</v>
      </c>
      <c r="L11" s="364">
        <f t="shared" si="0"/>
        <v>0</v>
      </c>
      <c r="M11" s="364">
        <f t="shared" si="0"/>
        <v>0</v>
      </c>
      <c r="N11" s="364">
        <f t="shared" si="0"/>
        <v>0</v>
      </c>
      <c r="O11" s="364">
        <f t="shared" si="0"/>
        <v>0</v>
      </c>
      <c r="P11" s="364">
        <f t="shared" si="0"/>
        <v>0</v>
      </c>
      <c r="Q11" s="364">
        <f t="shared" si="0"/>
        <v>0</v>
      </c>
      <c r="R11" s="364">
        <f t="shared" si="0"/>
        <v>0</v>
      </c>
      <c r="S11" s="365">
        <f t="shared" si="0"/>
        <v>0</v>
      </c>
      <c r="T11" s="491"/>
      <c r="U11" s="120"/>
      <c r="V11" s="120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414"/>
    </row>
    <row r="12" spans="1:71" ht="15" customHeight="1" x14ac:dyDescent="0.25">
      <c r="A12" s="103"/>
      <c r="B12" s="51"/>
      <c r="C12" s="120"/>
      <c r="D12" s="489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491"/>
      <c r="U12" s="120"/>
      <c r="V12" s="120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414"/>
    </row>
    <row r="13" spans="1:71" ht="21.95" customHeight="1" x14ac:dyDescent="0.3">
      <c r="A13" s="103"/>
      <c r="B13" s="51"/>
      <c r="C13" s="120"/>
      <c r="D13" s="489"/>
      <c r="E13" s="226" t="s">
        <v>19</v>
      </c>
      <c r="F13" s="184" t="str">
        <f>F7</f>
        <v>Total</v>
      </c>
      <c r="G13" s="238" t="s">
        <v>104</v>
      </c>
      <c r="H13" s="238" t="str">
        <f t="shared" ref="H13:S13" si="1">H7</f>
        <v>Enero</v>
      </c>
      <c r="I13" s="238" t="str">
        <f t="shared" si="1"/>
        <v>Febrero</v>
      </c>
      <c r="J13" s="238" t="str">
        <f t="shared" si="1"/>
        <v>Marzo</v>
      </c>
      <c r="K13" s="238" t="str">
        <f t="shared" si="1"/>
        <v>Abril</v>
      </c>
      <c r="L13" s="238" t="str">
        <f t="shared" si="1"/>
        <v>Mayo</v>
      </c>
      <c r="M13" s="238" t="str">
        <f t="shared" si="1"/>
        <v>Junio</v>
      </c>
      <c r="N13" s="238" t="str">
        <f t="shared" si="1"/>
        <v>Julio</v>
      </c>
      <c r="O13" s="238" t="str">
        <f t="shared" si="1"/>
        <v>Agosto</v>
      </c>
      <c r="P13" s="238" t="str">
        <f t="shared" si="1"/>
        <v>Septiembre</v>
      </c>
      <c r="Q13" s="238" t="str">
        <f t="shared" si="1"/>
        <v>Octubre</v>
      </c>
      <c r="R13" s="238" t="str">
        <f t="shared" si="1"/>
        <v>Noviembre</v>
      </c>
      <c r="S13" s="238" t="str">
        <f t="shared" si="1"/>
        <v>Diciembre</v>
      </c>
      <c r="T13" s="491"/>
      <c r="U13" s="120"/>
      <c r="V13" s="120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414"/>
    </row>
    <row r="14" spans="1:71" ht="4.5" customHeight="1" x14ac:dyDescent="0.3">
      <c r="A14" s="103"/>
      <c r="B14" s="51"/>
      <c r="C14" s="120"/>
      <c r="D14" s="722"/>
      <c r="E14" s="366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491"/>
      <c r="U14" s="120"/>
      <c r="V14" s="120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414"/>
    </row>
    <row r="15" spans="1:71" ht="20.100000000000001" customHeight="1" x14ac:dyDescent="0.3">
      <c r="A15" s="103"/>
      <c r="B15" s="51"/>
      <c r="C15" s="120"/>
      <c r="D15" s="489"/>
      <c r="E15" s="227" t="s">
        <v>107</v>
      </c>
      <c r="F15" s="368">
        <f>SUM(H15:S15)</f>
        <v>0</v>
      </c>
      <c r="G15" s="369">
        <f>IF(F$11=0,0,(F15/$F$11))</f>
        <v>0</v>
      </c>
      <c r="H15" s="370">
        <f>cálculos!C11</f>
        <v>0</v>
      </c>
      <c r="I15" s="370">
        <f>cálculos!D11</f>
        <v>0</v>
      </c>
      <c r="J15" s="370">
        <f>cálculos!E11</f>
        <v>0</v>
      </c>
      <c r="K15" s="370">
        <f>cálculos!F11</f>
        <v>0</v>
      </c>
      <c r="L15" s="370">
        <f>cálculos!G11</f>
        <v>0</v>
      </c>
      <c r="M15" s="370">
        <f>cálculos!H11</f>
        <v>0</v>
      </c>
      <c r="N15" s="370">
        <f>cálculos!I11</f>
        <v>0</v>
      </c>
      <c r="O15" s="370">
        <f>cálculos!J11</f>
        <v>0</v>
      </c>
      <c r="P15" s="370">
        <f>cálculos!K11</f>
        <v>0</v>
      </c>
      <c r="Q15" s="370">
        <f>cálculos!L11</f>
        <v>0</v>
      </c>
      <c r="R15" s="370">
        <f>cálculos!M11</f>
        <v>0</v>
      </c>
      <c r="S15" s="370">
        <f>cálculos!N11</f>
        <v>0</v>
      </c>
      <c r="T15" s="491"/>
      <c r="U15" s="120"/>
      <c r="V15" s="120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414"/>
    </row>
    <row r="16" spans="1:71" ht="17.100000000000001" customHeight="1" x14ac:dyDescent="0.3">
      <c r="A16" s="103"/>
      <c r="B16" s="51"/>
      <c r="C16" s="120"/>
      <c r="D16" s="489"/>
      <c r="E16" s="371" t="s">
        <v>147</v>
      </c>
      <c r="F16" s="372">
        <f>+H16</f>
        <v>0</v>
      </c>
      <c r="G16" s="373"/>
      <c r="H16" s="406">
        <f>cálculos!C12</f>
        <v>0</v>
      </c>
      <c r="I16" s="406">
        <f>cálculos!D12</f>
        <v>0</v>
      </c>
      <c r="J16" s="406">
        <f>cálculos!E12</f>
        <v>0</v>
      </c>
      <c r="K16" s="406">
        <f>cálculos!F12</f>
        <v>0</v>
      </c>
      <c r="L16" s="406">
        <f>cálculos!G12</f>
        <v>0</v>
      </c>
      <c r="M16" s="406">
        <f>cálculos!H12</f>
        <v>0</v>
      </c>
      <c r="N16" s="406">
        <f>cálculos!I12</f>
        <v>0</v>
      </c>
      <c r="O16" s="406">
        <f>cálculos!J12</f>
        <v>0</v>
      </c>
      <c r="P16" s="406">
        <f>cálculos!K12</f>
        <v>0</v>
      </c>
      <c r="Q16" s="406">
        <f>cálculos!L12</f>
        <v>0</v>
      </c>
      <c r="R16" s="406">
        <f>cálculos!M12</f>
        <v>0</v>
      </c>
      <c r="S16" s="406">
        <f>cálculos!N12</f>
        <v>0</v>
      </c>
      <c r="T16" s="491"/>
      <c r="U16" s="120"/>
      <c r="V16" s="120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414"/>
    </row>
    <row r="17" spans="1:71" ht="17.100000000000001" customHeight="1" x14ac:dyDescent="0.3">
      <c r="A17" s="103"/>
      <c r="B17" s="51"/>
      <c r="C17" s="120"/>
      <c r="D17" s="489"/>
      <c r="E17" s="374" t="s">
        <v>148</v>
      </c>
      <c r="F17" s="375">
        <f>SUM(H17:S17)</f>
        <v>0</v>
      </c>
      <c r="G17" s="376">
        <f>IF(F$11=0,0,(F17/$F$11))</f>
        <v>0</v>
      </c>
      <c r="H17" s="388">
        <f>cálculos!C16</f>
        <v>0</v>
      </c>
      <c r="I17" s="388">
        <f>cálculos!D16</f>
        <v>0</v>
      </c>
      <c r="J17" s="388">
        <f>cálculos!E16</f>
        <v>0</v>
      </c>
      <c r="K17" s="388">
        <f>cálculos!F16</f>
        <v>0</v>
      </c>
      <c r="L17" s="388">
        <f>cálculos!G16</f>
        <v>0</v>
      </c>
      <c r="M17" s="388">
        <f>cálculos!H16</f>
        <v>0</v>
      </c>
      <c r="N17" s="388">
        <f>cálculos!I16</f>
        <v>0</v>
      </c>
      <c r="O17" s="388">
        <f>cálculos!J16</f>
        <v>0</v>
      </c>
      <c r="P17" s="388">
        <f>cálculos!K16</f>
        <v>0</v>
      </c>
      <c r="Q17" s="388">
        <f>cálculos!L16</f>
        <v>0</v>
      </c>
      <c r="R17" s="388">
        <f>cálculos!M16</f>
        <v>0</v>
      </c>
      <c r="S17" s="388">
        <f>cálculos!N16</f>
        <v>0</v>
      </c>
      <c r="T17" s="491"/>
      <c r="U17" s="120"/>
      <c r="V17" s="120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414"/>
    </row>
    <row r="18" spans="1:71" ht="17.100000000000001" customHeight="1" x14ac:dyDescent="0.3">
      <c r="A18" s="103"/>
      <c r="B18" s="51"/>
      <c r="C18" s="120"/>
      <c r="D18" s="489"/>
      <c r="E18" s="374" t="s">
        <v>149</v>
      </c>
      <c r="F18" s="375">
        <f>+S18</f>
        <v>0</v>
      </c>
      <c r="G18" s="377"/>
      <c r="H18" s="388">
        <f>cálculos!C17</f>
        <v>0</v>
      </c>
      <c r="I18" s="388">
        <f>cálculos!D17</f>
        <v>0</v>
      </c>
      <c r="J18" s="388">
        <f>cálculos!E17</f>
        <v>0</v>
      </c>
      <c r="K18" s="388">
        <f>cálculos!F17</f>
        <v>0</v>
      </c>
      <c r="L18" s="388">
        <f>cálculos!G17</f>
        <v>0</v>
      </c>
      <c r="M18" s="388">
        <f>cálculos!H17</f>
        <v>0</v>
      </c>
      <c r="N18" s="388">
        <f>cálculos!I17</f>
        <v>0</v>
      </c>
      <c r="O18" s="388">
        <f>cálculos!J17</f>
        <v>0</v>
      </c>
      <c r="P18" s="388">
        <f>cálculos!K17</f>
        <v>0</v>
      </c>
      <c r="Q18" s="388">
        <f>cálculos!L17</f>
        <v>0</v>
      </c>
      <c r="R18" s="388">
        <f>cálculos!M17</f>
        <v>0</v>
      </c>
      <c r="S18" s="388">
        <f>cálculos!N17</f>
        <v>0</v>
      </c>
      <c r="T18" s="491"/>
      <c r="U18" s="120"/>
      <c r="V18" s="120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414"/>
    </row>
    <row r="19" spans="1:71" ht="4.5" customHeight="1" x14ac:dyDescent="0.3">
      <c r="A19" s="103"/>
      <c r="B19" s="51"/>
      <c r="C19" s="120"/>
      <c r="D19" s="489"/>
      <c r="E19" s="118"/>
      <c r="F19" s="118"/>
      <c r="G19" s="37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491"/>
      <c r="U19" s="120"/>
      <c r="V19" s="120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414"/>
    </row>
    <row r="20" spans="1:71" ht="17.100000000000001" customHeight="1" x14ac:dyDescent="0.3">
      <c r="A20" s="103"/>
      <c r="B20" s="51"/>
      <c r="C20" s="120"/>
      <c r="D20" s="489"/>
      <c r="E20" s="227" t="s">
        <v>109</v>
      </c>
      <c r="F20" s="368">
        <f>SUM(H20:S20)</f>
        <v>0</v>
      </c>
      <c r="G20" s="369">
        <f>IF(F$11=0,0,(F20/$F$11))</f>
        <v>0</v>
      </c>
      <c r="H20" s="370">
        <f>SUM(H21:H22)</f>
        <v>0</v>
      </c>
      <c r="I20" s="370">
        <f t="shared" ref="I20:S20" si="2">SUM(I21:I22)</f>
        <v>0</v>
      </c>
      <c r="J20" s="370">
        <f t="shared" si="2"/>
        <v>0</v>
      </c>
      <c r="K20" s="370">
        <f t="shared" si="2"/>
        <v>0</v>
      </c>
      <c r="L20" s="370">
        <f t="shared" si="2"/>
        <v>0</v>
      </c>
      <c r="M20" s="370">
        <f t="shared" si="2"/>
        <v>0</v>
      </c>
      <c r="N20" s="370">
        <f t="shared" si="2"/>
        <v>0</v>
      </c>
      <c r="O20" s="370">
        <f t="shared" si="2"/>
        <v>0</v>
      </c>
      <c r="P20" s="370">
        <f t="shared" si="2"/>
        <v>0</v>
      </c>
      <c r="Q20" s="370">
        <f t="shared" si="2"/>
        <v>0</v>
      </c>
      <c r="R20" s="370">
        <f t="shared" si="2"/>
        <v>0</v>
      </c>
      <c r="S20" s="370">
        <f t="shared" si="2"/>
        <v>0</v>
      </c>
      <c r="T20" s="491"/>
      <c r="U20" s="120"/>
      <c r="V20" s="120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414"/>
    </row>
    <row r="21" spans="1:71" ht="17.100000000000001" customHeight="1" x14ac:dyDescent="0.3">
      <c r="A21" s="103"/>
      <c r="B21" s="51"/>
      <c r="C21" s="120"/>
      <c r="D21" s="489"/>
      <c r="E21" s="371" t="s">
        <v>110</v>
      </c>
      <c r="F21" s="375">
        <f>SUM(H21:S21)</f>
        <v>0</v>
      </c>
      <c r="G21" s="376">
        <f>IF(F$11=0,0,(F21/$F$11))</f>
        <v>0</v>
      </c>
      <c r="H21" s="388">
        <f>+Gastos!H56*'Presupuesto 1'!H11</f>
        <v>0</v>
      </c>
      <c r="I21" s="388">
        <f>+Gastos!I56*'Presupuesto 1'!I11</f>
        <v>0</v>
      </c>
      <c r="J21" s="388">
        <f>+Gastos!J56*'Presupuesto 1'!J11</f>
        <v>0</v>
      </c>
      <c r="K21" s="388">
        <f>+Gastos!K56*'Presupuesto 1'!K11</f>
        <v>0</v>
      </c>
      <c r="L21" s="388">
        <f>+Gastos!L56*'Presupuesto 1'!L11</f>
        <v>0</v>
      </c>
      <c r="M21" s="388">
        <f>+Gastos!M56*'Presupuesto 1'!M11</f>
        <v>0</v>
      </c>
      <c r="N21" s="388">
        <f>+Gastos!N56*'Presupuesto 1'!N11</f>
        <v>0</v>
      </c>
      <c r="O21" s="388">
        <f>+Gastos!O56*'Presupuesto 1'!O11</f>
        <v>0</v>
      </c>
      <c r="P21" s="388">
        <f>+Gastos!P56*'Presupuesto 1'!P11</f>
        <v>0</v>
      </c>
      <c r="Q21" s="388">
        <f>+Gastos!Q56*'Presupuesto 1'!Q11</f>
        <v>0</v>
      </c>
      <c r="R21" s="388">
        <f>+Gastos!R56*'Presupuesto 1'!R11</f>
        <v>0</v>
      </c>
      <c r="S21" s="388">
        <f>+Gastos!S56*'Presupuesto 1'!S11</f>
        <v>0</v>
      </c>
      <c r="T21" s="491"/>
      <c r="U21" s="120"/>
      <c r="V21" s="120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414"/>
    </row>
    <row r="22" spans="1:71" ht="17.100000000000001" customHeight="1" x14ac:dyDescent="0.3">
      <c r="A22" s="103"/>
      <c r="B22" s="51"/>
      <c r="C22" s="120"/>
      <c r="D22" s="489"/>
      <c r="E22" s="374" t="s">
        <v>163</v>
      </c>
      <c r="F22" s="375">
        <f>SUM(H22:S22)</f>
        <v>0</v>
      </c>
      <c r="G22" s="376">
        <f>IF(F$11=0,0,(F22/$F$11))</f>
        <v>0</v>
      </c>
      <c r="H22" s="388">
        <f>Gastos!H23</f>
        <v>0</v>
      </c>
      <c r="I22" s="388">
        <f>Gastos!I23</f>
        <v>0</v>
      </c>
      <c r="J22" s="388">
        <f>Gastos!J23</f>
        <v>0</v>
      </c>
      <c r="K22" s="388">
        <f>Gastos!K23</f>
        <v>0</v>
      </c>
      <c r="L22" s="388">
        <f>Gastos!L23</f>
        <v>0</v>
      </c>
      <c r="M22" s="388">
        <f>Gastos!M23</f>
        <v>0</v>
      </c>
      <c r="N22" s="388">
        <f>Gastos!N23</f>
        <v>0</v>
      </c>
      <c r="O22" s="388">
        <f>Gastos!O23</f>
        <v>0</v>
      </c>
      <c r="P22" s="388">
        <f>Gastos!P23</f>
        <v>0</v>
      </c>
      <c r="Q22" s="388">
        <f>Gastos!Q23</f>
        <v>0</v>
      </c>
      <c r="R22" s="388">
        <f>Gastos!R23</f>
        <v>0</v>
      </c>
      <c r="S22" s="388">
        <f>Gastos!S23</f>
        <v>0</v>
      </c>
      <c r="T22" s="491"/>
      <c r="U22" s="120"/>
      <c r="V22" s="120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414"/>
    </row>
    <row r="23" spans="1:71" ht="5.25" customHeight="1" x14ac:dyDescent="0.3">
      <c r="A23" s="103"/>
      <c r="B23" s="51"/>
      <c r="C23" s="120"/>
      <c r="D23" s="489"/>
      <c r="E23" s="118"/>
      <c r="F23" s="118"/>
      <c r="G23" s="37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491"/>
      <c r="U23" s="120"/>
      <c r="V23" s="120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414"/>
    </row>
    <row r="24" spans="1:71" ht="17.100000000000001" customHeight="1" x14ac:dyDescent="0.3">
      <c r="A24" s="103"/>
      <c r="B24" s="51"/>
      <c r="C24" s="120"/>
      <c r="D24" s="489"/>
      <c r="E24" s="227" t="s">
        <v>108</v>
      </c>
      <c r="F24" s="368">
        <f>SUM(H24:S24)</f>
        <v>0</v>
      </c>
      <c r="G24" s="369">
        <f>IF(F$11=0,0,(F24/$F$11))</f>
        <v>0</v>
      </c>
      <c r="H24" s="370">
        <f>SUM(H25:H28)</f>
        <v>0</v>
      </c>
      <c r="I24" s="370">
        <f t="shared" ref="I24:S24" si="3">SUM(I25:I28)</f>
        <v>0</v>
      </c>
      <c r="J24" s="370">
        <f t="shared" si="3"/>
        <v>0</v>
      </c>
      <c r="K24" s="370">
        <f t="shared" si="3"/>
        <v>0</v>
      </c>
      <c r="L24" s="370">
        <f t="shared" si="3"/>
        <v>0</v>
      </c>
      <c r="M24" s="370">
        <f t="shared" si="3"/>
        <v>0</v>
      </c>
      <c r="N24" s="370">
        <f t="shared" si="3"/>
        <v>0</v>
      </c>
      <c r="O24" s="370">
        <f t="shared" si="3"/>
        <v>0</v>
      </c>
      <c r="P24" s="370">
        <f t="shared" si="3"/>
        <v>0</v>
      </c>
      <c r="Q24" s="370">
        <f t="shared" si="3"/>
        <v>0</v>
      </c>
      <c r="R24" s="370">
        <f t="shared" si="3"/>
        <v>0</v>
      </c>
      <c r="S24" s="370">
        <f t="shared" si="3"/>
        <v>0</v>
      </c>
      <c r="T24" s="491"/>
      <c r="U24" s="120"/>
      <c r="V24" s="120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414"/>
    </row>
    <row r="25" spans="1:71" ht="17.100000000000001" customHeight="1" x14ac:dyDescent="0.3">
      <c r="A25" s="103"/>
      <c r="B25" s="51"/>
      <c r="C25" s="120"/>
      <c r="D25" s="489"/>
      <c r="E25" s="371" t="s">
        <v>144</v>
      </c>
      <c r="F25" s="375">
        <f>SUM(H25:S25)</f>
        <v>0</v>
      </c>
      <c r="G25" s="376">
        <f>IF(F$11=0,0,(F25/$F$11))</f>
        <v>0</v>
      </c>
      <c r="H25" s="388">
        <f>Personal!AV240</f>
        <v>0</v>
      </c>
      <c r="I25" s="388">
        <f>Personal!AW240</f>
        <v>0</v>
      </c>
      <c r="J25" s="388">
        <f>Personal!AX240</f>
        <v>0</v>
      </c>
      <c r="K25" s="388">
        <f>Personal!AY240</f>
        <v>0</v>
      </c>
      <c r="L25" s="388">
        <f>Personal!AZ240</f>
        <v>0</v>
      </c>
      <c r="M25" s="388">
        <f>Personal!BA240</f>
        <v>0</v>
      </c>
      <c r="N25" s="388">
        <f>Personal!BB240</f>
        <v>0</v>
      </c>
      <c r="O25" s="388">
        <f>Personal!BC240</f>
        <v>0</v>
      </c>
      <c r="P25" s="388">
        <f>Personal!BD240</f>
        <v>0</v>
      </c>
      <c r="Q25" s="388">
        <f>Personal!BE240</f>
        <v>0</v>
      </c>
      <c r="R25" s="388">
        <f>Personal!BF240</f>
        <v>0</v>
      </c>
      <c r="S25" s="388">
        <f>Personal!BG240</f>
        <v>0</v>
      </c>
      <c r="T25" s="491"/>
      <c r="U25" s="120"/>
      <c r="V25" s="120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414"/>
    </row>
    <row r="26" spans="1:71" ht="17.100000000000001" customHeight="1" x14ac:dyDescent="0.3">
      <c r="A26" s="103"/>
      <c r="B26" s="51"/>
      <c r="C26" s="120"/>
      <c r="D26" s="489"/>
      <c r="E26" s="374" t="s">
        <v>109</v>
      </c>
      <c r="F26" s="375">
        <f>SUM(H26:S26)</f>
        <v>0</v>
      </c>
      <c r="G26" s="376">
        <f>IF(F$11=0,0,(F26/$F$11))</f>
        <v>0</v>
      </c>
      <c r="H26" s="388">
        <f>Personal!AV244</f>
        <v>0</v>
      </c>
      <c r="I26" s="388">
        <f>Personal!AW244</f>
        <v>0</v>
      </c>
      <c r="J26" s="388">
        <f>Personal!AX244</f>
        <v>0</v>
      </c>
      <c r="K26" s="388">
        <f>Personal!AY244</f>
        <v>0</v>
      </c>
      <c r="L26" s="388">
        <f>Personal!AZ244</f>
        <v>0</v>
      </c>
      <c r="M26" s="388">
        <f>Personal!BA244</f>
        <v>0</v>
      </c>
      <c r="N26" s="388">
        <f>Personal!BB244</f>
        <v>0</v>
      </c>
      <c r="O26" s="388">
        <f>Personal!BC244</f>
        <v>0</v>
      </c>
      <c r="P26" s="388">
        <f>Personal!BD244</f>
        <v>0</v>
      </c>
      <c r="Q26" s="388">
        <f>Personal!BE244</f>
        <v>0</v>
      </c>
      <c r="R26" s="388">
        <f>Personal!BF244</f>
        <v>0</v>
      </c>
      <c r="S26" s="388">
        <f>Personal!BG244</f>
        <v>0</v>
      </c>
      <c r="T26" s="491"/>
      <c r="U26" s="120"/>
      <c r="V26" s="120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414"/>
    </row>
    <row r="27" spans="1:71" ht="17.100000000000001" customHeight="1" x14ac:dyDescent="0.3">
      <c r="A27" s="103"/>
      <c r="B27" s="51"/>
      <c r="C27" s="120"/>
      <c r="D27" s="489"/>
      <c r="E27" s="374" t="s">
        <v>142</v>
      </c>
      <c r="F27" s="375">
        <f>SUM(H27:S27)</f>
        <v>0</v>
      </c>
      <c r="G27" s="376">
        <f>IF(F$11=0,0,(F27/$F$11))</f>
        <v>0</v>
      </c>
      <c r="H27" s="388">
        <f>Personal!AV256</f>
        <v>0</v>
      </c>
      <c r="I27" s="388">
        <f>Personal!AW256</f>
        <v>0</v>
      </c>
      <c r="J27" s="388">
        <f>Personal!AX256</f>
        <v>0</v>
      </c>
      <c r="K27" s="388">
        <f>Personal!AY256</f>
        <v>0</v>
      </c>
      <c r="L27" s="388">
        <f>Personal!AZ256</f>
        <v>0</v>
      </c>
      <c r="M27" s="388">
        <f>Personal!BA256</f>
        <v>0</v>
      </c>
      <c r="N27" s="388">
        <f>Personal!BB256</f>
        <v>0</v>
      </c>
      <c r="O27" s="388">
        <f>Personal!BC256</f>
        <v>0</v>
      </c>
      <c r="P27" s="388">
        <f>Personal!BD256</f>
        <v>0</v>
      </c>
      <c r="Q27" s="388">
        <f>Personal!BE256</f>
        <v>0</v>
      </c>
      <c r="R27" s="388">
        <f>Personal!BF256</f>
        <v>0</v>
      </c>
      <c r="S27" s="388">
        <f>Personal!BG256</f>
        <v>0</v>
      </c>
      <c r="T27" s="491"/>
      <c r="U27" s="120"/>
      <c r="V27" s="120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414"/>
    </row>
    <row r="28" spans="1:71" ht="17.100000000000001" customHeight="1" x14ac:dyDescent="0.3">
      <c r="A28" s="103"/>
      <c r="B28" s="51"/>
      <c r="C28" s="120"/>
      <c r="D28" s="489"/>
      <c r="E28" s="374" t="s">
        <v>143</v>
      </c>
      <c r="F28" s="375">
        <f>SUM(H28:S28)</f>
        <v>0</v>
      </c>
      <c r="G28" s="376">
        <f>IF(F$11=0,0,(F28/$F$11))</f>
        <v>0</v>
      </c>
      <c r="H28" s="388">
        <f>Personal!AV268</f>
        <v>0</v>
      </c>
      <c r="I28" s="388">
        <f>Personal!AW268</f>
        <v>0</v>
      </c>
      <c r="J28" s="388">
        <f>Personal!AX268</f>
        <v>0</v>
      </c>
      <c r="K28" s="388">
        <f>Personal!AY268</f>
        <v>0</v>
      </c>
      <c r="L28" s="388">
        <f>Personal!AZ268</f>
        <v>0</v>
      </c>
      <c r="M28" s="388">
        <f>Personal!BA268</f>
        <v>0</v>
      </c>
      <c r="N28" s="388">
        <f>Personal!BB268</f>
        <v>0</v>
      </c>
      <c r="O28" s="388">
        <f>Personal!BC268</f>
        <v>0</v>
      </c>
      <c r="P28" s="388">
        <f>Personal!BD268</f>
        <v>0</v>
      </c>
      <c r="Q28" s="388">
        <f>Personal!BE268</f>
        <v>0</v>
      </c>
      <c r="R28" s="388">
        <f>Personal!BF268</f>
        <v>0</v>
      </c>
      <c r="S28" s="388">
        <f>Personal!BG268</f>
        <v>0</v>
      </c>
      <c r="T28" s="491"/>
      <c r="U28" s="120"/>
      <c r="V28" s="120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414"/>
    </row>
    <row r="29" spans="1:71" ht="4.5" customHeight="1" x14ac:dyDescent="0.3">
      <c r="A29" s="103"/>
      <c r="B29" s="51"/>
      <c r="C29" s="120"/>
      <c r="D29" s="489"/>
      <c r="E29" s="118"/>
      <c r="F29" s="118"/>
      <c r="G29" s="37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491"/>
      <c r="U29" s="120"/>
      <c r="V29" s="120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414"/>
    </row>
    <row r="30" spans="1:71" ht="17.100000000000001" customHeight="1" x14ac:dyDescent="0.3">
      <c r="A30" s="103"/>
      <c r="B30" s="51"/>
      <c r="C30" s="120"/>
      <c r="D30" s="489"/>
      <c r="E30" s="227" t="s">
        <v>111</v>
      </c>
      <c r="F30" s="368">
        <f>SUM(H30:S30)</f>
        <v>0</v>
      </c>
      <c r="G30" s="369">
        <f>IF(F$11=0,0,(F30/$F$11))</f>
        <v>0</v>
      </c>
      <c r="H30" s="370">
        <f>SUM(H31:H34)</f>
        <v>0</v>
      </c>
      <c r="I30" s="370">
        <f t="shared" ref="I30:S30" si="4">SUM(I31:I34)</f>
        <v>0</v>
      </c>
      <c r="J30" s="370">
        <f t="shared" si="4"/>
        <v>0</v>
      </c>
      <c r="K30" s="370">
        <f t="shared" si="4"/>
        <v>0</v>
      </c>
      <c r="L30" s="370">
        <f t="shared" si="4"/>
        <v>0</v>
      </c>
      <c r="M30" s="370">
        <f t="shared" si="4"/>
        <v>0</v>
      </c>
      <c r="N30" s="370">
        <f t="shared" si="4"/>
        <v>0</v>
      </c>
      <c r="O30" s="370">
        <f t="shared" si="4"/>
        <v>0</v>
      </c>
      <c r="P30" s="370">
        <f t="shared" si="4"/>
        <v>0</v>
      </c>
      <c r="Q30" s="370">
        <f t="shared" si="4"/>
        <v>0</v>
      </c>
      <c r="R30" s="370">
        <f t="shared" si="4"/>
        <v>0</v>
      </c>
      <c r="S30" s="370">
        <f t="shared" si="4"/>
        <v>0</v>
      </c>
      <c r="T30" s="491"/>
      <c r="U30" s="120"/>
      <c r="V30" s="120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414"/>
    </row>
    <row r="31" spans="1:71" ht="17.100000000000001" customHeight="1" x14ac:dyDescent="0.3">
      <c r="A31" s="103"/>
      <c r="B31" s="51"/>
      <c r="C31" s="120"/>
      <c r="D31" s="489"/>
      <c r="E31" s="379" t="str">
        <f>Gastos!$F$70</f>
        <v>publicidad y promoción</v>
      </c>
      <c r="F31" s="375">
        <f>SUM(H31:S31)</f>
        <v>0</v>
      </c>
      <c r="G31" s="376">
        <f>IF(F$11=0,0,(F31/$F$11))</f>
        <v>0</v>
      </c>
      <c r="H31" s="388">
        <f>Gastos!H70</f>
        <v>0</v>
      </c>
      <c r="I31" s="388">
        <f>Gastos!I70</f>
        <v>0</v>
      </c>
      <c r="J31" s="388">
        <f>Gastos!J70</f>
        <v>0</v>
      </c>
      <c r="K31" s="388">
        <f>Gastos!K70</f>
        <v>0</v>
      </c>
      <c r="L31" s="388">
        <f>Gastos!L70</f>
        <v>0</v>
      </c>
      <c r="M31" s="388">
        <f>Gastos!M70</f>
        <v>0</v>
      </c>
      <c r="N31" s="388">
        <f>Gastos!N70</f>
        <v>0</v>
      </c>
      <c r="O31" s="388">
        <f>Gastos!O70</f>
        <v>0</v>
      </c>
      <c r="P31" s="388">
        <f>Gastos!P70</f>
        <v>0</v>
      </c>
      <c r="Q31" s="388">
        <f>Gastos!Q70</f>
        <v>0</v>
      </c>
      <c r="R31" s="388">
        <f>Gastos!R70</f>
        <v>0</v>
      </c>
      <c r="S31" s="388">
        <f>Gastos!S70</f>
        <v>0</v>
      </c>
      <c r="T31" s="491"/>
      <c r="U31" s="120"/>
      <c r="V31" s="120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414"/>
    </row>
    <row r="32" spans="1:71" ht="17.100000000000001" customHeight="1" x14ac:dyDescent="0.3">
      <c r="A32" s="103"/>
      <c r="B32" s="51"/>
      <c r="C32" s="120"/>
      <c r="D32" s="489"/>
      <c r="E32" s="380" t="str">
        <f>Gastos!$F$103</f>
        <v>otros gastos marketing</v>
      </c>
      <c r="F32" s="375">
        <f>SUM(H32:S32)</f>
        <v>0</v>
      </c>
      <c r="G32" s="376">
        <f>IF(F$11=0,0,(F32/$F$11))</f>
        <v>0</v>
      </c>
      <c r="H32" s="388">
        <f>Gastos!H103</f>
        <v>0</v>
      </c>
      <c r="I32" s="388">
        <f>Gastos!I103</f>
        <v>0</v>
      </c>
      <c r="J32" s="388">
        <f>Gastos!J103</f>
        <v>0</v>
      </c>
      <c r="K32" s="388">
        <f>Gastos!K103</f>
        <v>0</v>
      </c>
      <c r="L32" s="388">
        <f>Gastos!L103</f>
        <v>0</v>
      </c>
      <c r="M32" s="388">
        <f>Gastos!M103</f>
        <v>0</v>
      </c>
      <c r="N32" s="388">
        <f>Gastos!N103</f>
        <v>0</v>
      </c>
      <c r="O32" s="388">
        <f>Gastos!O103</f>
        <v>0</v>
      </c>
      <c r="P32" s="388">
        <f>Gastos!P103</f>
        <v>0</v>
      </c>
      <c r="Q32" s="388">
        <f>Gastos!Q103</f>
        <v>0</v>
      </c>
      <c r="R32" s="388">
        <f>Gastos!R103</f>
        <v>0</v>
      </c>
      <c r="S32" s="388">
        <f>Gastos!S103</f>
        <v>0</v>
      </c>
      <c r="T32" s="491"/>
      <c r="U32" s="120"/>
      <c r="V32" s="120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414"/>
    </row>
    <row r="33" spans="1:71" ht="17.100000000000001" customHeight="1" x14ac:dyDescent="0.3">
      <c r="A33" s="103"/>
      <c r="B33" s="51"/>
      <c r="C33" s="120"/>
      <c r="D33" s="489"/>
      <c r="E33" s="380" t="str">
        <f>Gastos!$F$136</f>
        <v>gastos de venta</v>
      </c>
      <c r="F33" s="375">
        <f>SUM(H33:S33)</f>
        <v>0</v>
      </c>
      <c r="G33" s="376">
        <f>IF(F$11=0,0,(F33/$F$11))</f>
        <v>0</v>
      </c>
      <c r="H33" s="388">
        <f>Gastos!H136</f>
        <v>0</v>
      </c>
      <c r="I33" s="388">
        <f>Gastos!I136</f>
        <v>0</v>
      </c>
      <c r="J33" s="388">
        <f>Gastos!J136</f>
        <v>0</v>
      </c>
      <c r="K33" s="388">
        <f>Gastos!K136</f>
        <v>0</v>
      </c>
      <c r="L33" s="388">
        <f>Gastos!L136</f>
        <v>0</v>
      </c>
      <c r="M33" s="388">
        <f>Gastos!M136</f>
        <v>0</v>
      </c>
      <c r="N33" s="388">
        <f>Gastos!N136</f>
        <v>0</v>
      </c>
      <c r="O33" s="388">
        <f>Gastos!O136</f>
        <v>0</v>
      </c>
      <c r="P33" s="388">
        <f>Gastos!P136</f>
        <v>0</v>
      </c>
      <c r="Q33" s="388">
        <f>Gastos!Q136</f>
        <v>0</v>
      </c>
      <c r="R33" s="388">
        <f>Gastos!R136</f>
        <v>0</v>
      </c>
      <c r="S33" s="388">
        <f>Gastos!S136</f>
        <v>0</v>
      </c>
      <c r="T33" s="491"/>
      <c r="U33" s="120"/>
      <c r="V33" s="120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414"/>
    </row>
    <row r="34" spans="1:71" ht="17.100000000000001" customHeight="1" x14ac:dyDescent="0.3">
      <c r="A34" s="103"/>
      <c r="B34" s="51"/>
      <c r="C34" s="120"/>
      <c r="D34" s="489"/>
      <c r="E34" s="380" t="s">
        <v>110</v>
      </c>
      <c r="F34" s="375">
        <f>SUM(H34:S34)</f>
        <v>0</v>
      </c>
      <c r="G34" s="376">
        <f>IF(F$11=0,0,(F34/$F$11))</f>
        <v>0</v>
      </c>
      <c r="H34" s="388">
        <f>+H$11*Gastos!H$169</f>
        <v>0</v>
      </c>
      <c r="I34" s="388">
        <f>+I$11*Gastos!I$169</f>
        <v>0</v>
      </c>
      <c r="J34" s="388">
        <f>+J$11*Gastos!J$169</f>
        <v>0</v>
      </c>
      <c r="K34" s="388">
        <f>+K$11*Gastos!K$169</f>
        <v>0</v>
      </c>
      <c r="L34" s="388">
        <f>+L$11*Gastos!L$169</f>
        <v>0</v>
      </c>
      <c r="M34" s="388">
        <f>+M$11*Gastos!M$169</f>
        <v>0</v>
      </c>
      <c r="N34" s="388">
        <f>+N$11*Gastos!N$169</f>
        <v>0</v>
      </c>
      <c r="O34" s="388">
        <f>+O$11*Gastos!O$169</f>
        <v>0</v>
      </c>
      <c r="P34" s="388">
        <f>+P$11*Gastos!P$169</f>
        <v>0</v>
      </c>
      <c r="Q34" s="388">
        <f>+Q$11*Gastos!Q$169</f>
        <v>0</v>
      </c>
      <c r="R34" s="388">
        <f>+R$11*Gastos!R$169</f>
        <v>0</v>
      </c>
      <c r="S34" s="388">
        <f>+S$11*Gastos!S$169</f>
        <v>0</v>
      </c>
      <c r="T34" s="491"/>
      <c r="U34" s="120"/>
      <c r="V34" s="120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414"/>
    </row>
    <row r="35" spans="1:71" ht="6.75" customHeight="1" x14ac:dyDescent="0.3">
      <c r="A35" s="103"/>
      <c r="B35" s="51"/>
      <c r="C35" s="120"/>
      <c r="D35" s="489"/>
      <c r="E35" s="118"/>
      <c r="F35" s="118"/>
      <c r="G35" s="37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491"/>
      <c r="U35" s="120"/>
      <c r="V35" s="120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414"/>
    </row>
    <row r="36" spans="1:71" ht="17.100000000000001" customHeight="1" x14ac:dyDescent="0.3">
      <c r="A36" s="103"/>
      <c r="B36" s="51"/>
      <c r="C36" s="120"/>
      <c r="D36" s="489"/>
      <c r="E36" s="227" t="s">
        <v>112</v>
      </c>
      <c r="F36" s="368">
        <f>SUM(H36:S36)</f>
        <v>0</v>
      </c>
      <c r="G36" s="369">
        <f>IF(F$11=0,0,(F36/$F$11))</f>
        <v>0</v>
      </c>
      <c r="H36" s="370">
        <f>SUM(H37:H47)</f>
        <v>0</v>
      </c>
      <c r="I36" s="370">
        <f t="shared" ref="I36:S36" si="5">SUM(I37:I47)</f>
        <v>0</v>
      </c>
      <c r="J36" s="370">
        <f t="shared" si="5"/>
        <v>0</v>
      </c>
      <c r="K36" s="370">
        <f t="shared" si="5"/>
        <v>0</v>
      </c>
      <c r="L36" s="370">
        <f t="shared" si="5"/>
        <v>0</v>
      </c>
      <c r="M36" s="370">
        <f t="shared" si="5"/>
        <v>0</v>
      </c>
      <c r="N36" s="370">
        <f t="shared" si="5"/>
        <v>0</v>
      </c>
      <c r="O36" s="370">
        <f t="shared" si="5"/>
        <v>0</v>
      </c>
      <c r="P36" s="370">
        <f t="shared" si="5"/>
        <v>0</v>
      </c>
      <c r="Q36" s="370">
        <f t="shared" si="5"/>
        <v>0</v>
      </c>
      <c r="R36" s="370">
        <f t="shared" si="5"/>
        <v>0</v>
      </c>
      <c r="S36" s="370">
        <f t="shared" si="5"/>
        <v>0</v>
      </c>
      <c r="T36" s="491"/>
      <c r="U36" s="120"/>
      <c r="V36" s="120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414"/>
    </row>
    <row r="37" spans="1:71" ht="17.100000000000001" customHeight="1" x14ac:dyDescent="0.3">
      <c r="A37" s="103"/>
      <c r="B37" s="51"/>
      <c r="C37" s="120"/>
      <c r="D37" s="489"/>
      <c r="E37" s="379" t="str">
        <f>Gastos!$F$186</f>
        <v>Alquileres</v>
      </c>
      <c r="F37" s="375">
        <f>SUM(H37:S37)</f>
        <v>0</v>
      </c>
      <c r="G37" s="376">
        <f>IF(F$11=0,0,(F37/$F$11))</f>
        <v>0</v>
      </c>
      <c r="H37" s="388">
        <f>Gastos!H186</f>
        <v>0</v>
      </c>
      <c r="I37" s="388">
        <f>Gastos!I186</f>
        <v>0</v>
      </c>
      <c r="J37" s="388">
        <f>Gastos!J186</f>
        <v>0</v>
      </c>
      <c r="K37" s="388">
        <f>Gastos!K186</f>
        <v>0</v>
      </c>
      <c r="L37" s="388">
        <f>Gastos!L186</f>
        <v>0</v>
      </c>
      <c r="M37" s="388">
        <f>Gastos!M186</f>
        <v>0</v>
      </c>
      <c r="N37" s="388">
        <f>Gastos!N186</f>
        <v>0</v>
      </c>
      <c r="O37" s="388">
        <f>Gastos!O186</f>
        <v>0</v>
      </c>
      <c r="P37" s="388">
        <f>Gastos!P186</f>
        <v>0</v>
      </c>
      <c r="Q37" s="388">
        <f>Gastos!Q186</f>
        <v>0</v>
      </c>
      <c r="R37" s="388">
        <f>Gastos!R186</f>
        <v>0</v>
      </c>
      <c r="S37" s="388">
        <f>Gastos!S186</f>
        <v>0</v>
      </c>
      <c r="T37" s="491"/>
      <c r="U37" s="120"/>
      <c r="V37" s="120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414"/>
    </row>
    <row r="38" spans="1:71" ht="17.100000000000001" customHeight="1" x14ac:dyDescent="0.3">
      <c r="A38" s="103"/>
      <c r="B38" s="51"/>
      <c r="C38" s="120"/>
      <c r="D38" s="489"/>
      <c r="E38" s="380" t="str">
        <f>Gastos!$F$193</f>
        <v>Suministros</v>
      </c>
      <c r="F38" s="375">
        <f>SUM(H38:S38)</f>
        <v>0</v>
      </c>
      <c r="G38" s="376">
        <f>IF(F$11=0,0,(F38/$F$11))</f>
        <v>0</v>
      </c>
      <c r="H38" s="388">
        <f>Gastos!H193</f>
        <v>0</v>
      </c>
      <c r="I38" s="388">
        <f>Gastos!I193</f>
        <v>0</v>
      </c>
      <c r="J38" s="388">
        <f>Gastos!J193</f>
        <v>0</v>
      </c>
      <c r="K38" s="388">
        <f>Gastos!K193</f>
        <v>0</v>
      </c>
      <c r="L38" s="388">
        <f>Gastos!L193</f>
        <v>0</v>
      </c>
      <c r="M38" s="388">
        <f>Gastos!M193</f>
        <v>0</v>
      </c>
      <c r="N38" s="388">
        <f>Gastos!N193</f>
        <v>0</v>
      </c>
      <c r="O38" s="388">
        <f>Gastos!O193</f>
        <v>0</v>
      </c>
      <c r="P38" s="388">
        <f>Gastos!P193</f>
        <v>0</v>
      </c>
      <c r="Q38" s="388">
        <f>Gastos!Q193</f>
        <v>0</v>
      </c>
      <c r="R38" s="388">
        <f>Gastos!R193</f>
        <v>0</v>
      </c>
      <c r="S38" s="388">
        <f>Gastos!S193</f>
        <v>0</v>
      </c>
      <c r="T38" s="491"/>
      <c r="U38" s="120"/>
      <c r="V38" s="120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414"/>
    </row>
    <row r="39" spans="1:71" ht="17.100000000000001" customHeight="1" x14ac:dyDescent="0.3">
      <c r="A39" s="103"/>
      <c r="B39" s="51"/>
      <c r="C39" s="120"/>
      <c r="D39" s="489"/>
      <c r="E39" s="380" t="str">
        <f>Gastos!$F$200</f>
        <v>Mantenimiento</v>
      </c>
      <c r="F39" s="375">
        <f>SUM(H39:S39)</f>
        <v>0</v>
      </c>
      <c r="G39" s="376">
        <f t="shared" ref="G39:G47" si="6">IF(F$11=0,0,(F39/$F$11))</f>
        <v>0</v>
      </c>
      <c r="H39" s="388">
        <f>Gastos!H200</f>
        <v>0</v>
      </c>
      <c r="I39" s="388">
        <f>Gastos!I200</f>
        <v>0</v>
      </c>
      <c r="J39" s="388">
        <f>Gastos!J200</f>
        <v>0</v>
      </c>
      <c r="K39" s="388">
        <f>Gastos!K200</f>
        <v>0</v>
      </c>
      <c r="L39" s="388">
        <f>Gastos!L200</f>
        <v>0</v>
      </c>
      <c r="M39" s="388">
        <f>Gastos!M200</f>
        <v>0</v>
      </c>
      <c r="N39" s="388">
        <f>Gastos!N200</f>
        <v>0</v>
      </c>
      <c r="O39" s="388">
        <f>Gastos!O200</f>
        <v>0</v>
      </c>
      <c r="P39" s="388">
        <f>Gastos!P200</f>
        <v>0</v>
      </c>
      <c r="Q39" s="388">
        <f>Gastos!Q200</f>
        <v>0</v>
      </c>
      <c r="R39" s="388">
        <f>Gastos!R200</f>
        <v>0</v>
      </c>
      <c r="S39" s="388">
        <f>Gastos!S200</f>
        <v>0</v>
      </c>
      <c r="T39" s="491"/>
      <c r="U39" s="120"/>
      <c r="V39" s="120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414"/>
    </row>
    <row r="40" spans="1:71" ht="17.100000000000001" customHeight="1" x14ac:dyDescent="0.3">
      <c r="A40" s="103"/>
      <c r="B40" s="51"/>
      <c r="C40" s="120"/>
      <c r="D40" s="489"/>
      <c r="E40" s="380" t="str">
        <f>Gastos!$F$207</f>
        <v>Material Oficina</v>
      </c>
      <c r="F40" s="375">
        <f t="shared" ref="F40:F47" si="7">SUM(H40:S40)</f>
        <v>0</v>
      </c>
      <c r="G40" s="376">
        <f t="shared" si="6"/>
        <v>0</v>
      </c>
      <c r="H40" s="388">
        <f>Gastos!H207</f>
        <v>0</v>
      </c>
      <c r="I40" s="388">
        <f>Gastos!I207</f>
        <v>0</v>
      </c>
      <c r="J40" s="388">
        <f>Gastos!J207</f>
        <v>0</v>
      </c>
      <c r="K40" s="388">
        <f>Gastos!K207</f>
        <v>0</v>
      </c>
      <c r="L40" s="388">
        <f>Gastos!L207</f>
        <v>0</v>
      </c>
      <c r="M40" s="388">
        <f>Gastos!M207</f>
        <v>0</v>
      </c>
      <c r="N40" s="388">
        <f>Gastos!N207</f>
        <v>0</v>
      </c>
      <c r="O40" s="388">
        <f>Gastos!O207</f>
        <v>0</v>
      </c>
      <c r="P40" s="388">
        <f>Gastos!P207</f>
        <v>0</v>
      </c>
      <c r="Q40" s="388">
        <f>Gastos!Q207</f>
        <v>0</v>
      </c>
      <c r="R40" s="388">
        <f>Gastos!R207</f>
        <v>0</v>
      </c>
      <c r="S40" s="388">
        <f>Gastos!S207</f>
        <v>0</v>
      </c>
      <c r="T40" s="491"/>
      <c r="U40" s="120"/>
      <c r="V40" s="120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414"/>
    </row>
    <row r="41" spans="1:71" ht="17.100000000000001" customHeight="1" x14ac:dyDescent="0.3">
      <c r="A41" s="103"/>
      <c r="B41" s="51"/>
      <c r="C41" s="120"/>
      <c r="D41" s="489"/>
      <c r="E41" s="380" t="str">
        <f>Gastos!$F$214</f>
        <v>Tributos</v>
      </c>
      <c r="F41" s="375">
        <f t="shared" si="7"/>
        <v>0</v>
      </c>
      <c r="G41" s="376">
        <f t="shared" si="6"/>
        <v>0</v>
      </c>
      <c r="H41" s="388">
        <f>Gastos!H214</f>
        <v>0</v>
      </c>
      <c r="I41" s="388">
        <f>Gastos!I214</f>
        <v>0</v>
      </c>
      <c r="J41" s="388">
        <f>Gastos!J214</f>
        <v>0</v>
      </c>
      <c r="K41" s="388">
        <f>Gastos!K214</f>
        <v>0</v>
      </c>
      <c r="L41" s="388">
        <f>Gastos!L214</f>
        <v>0</v>
      </c>
      <c r="M41" s="388">
        <f>Gastos!M214</f>
        <v>0</v>
      </c>
      <c r="N41" s="388">
        <f>Gastos!N214</f>
        <v>0</v>
      </c>
      <c r="O41" s="388">
        <f>Gastos!O214</f>
        <v>0</v>
      </c>
      <c r="P41" s="388">
        <f>Gastos!P214</f>
        <v>0</v>
      </c>
      <c r="Q41" s="388">
        <f>Gastos!Q214</f>
        <v>0</v>
      </c>
      <c r="R41" s="388">
        <f>Gastos!R214</f>
        <v>0</v>
      </c>
      <c r="S41" s="388">
        <f>Gastos!S214</f>
        <v>0</v>
      </c>
      <c r="T41" s="491"/>
      <c r="U41" s="120"/>
      <c r="V41" s="120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414"/>
    </row>
    <row r="42" spans="1:71" ht="17.100000000000001" customHeight="1" x14ac:dyDescent="0.3">
      <c r="A42" s="103"/>
      <c r="B42" s="51"/>
      <c r="C42" s="120"/>
      <c r="D42" s="489"/>
      <c r="E42" s="380" t="str">
        <f>Gastos!$F$221</f>
        <v>Transportes</v>
      </c>
      <c r="F42" s="375">
        <f t="shared" si="7"/>
        <v>0</v>
      </c>
      <c r="G42" s="376">
        <f t="shared" si="6"/>
        <v>0</v>
      </c>
      <c r="H42" s="388">
        <f>Gastos!H221</f>
        <v>0</v>
      </c>
      <c r="I42" s="388">
        <f>Gastos!I221</f>
        <v>0</v>
      </c>
      <c r="J42" s="388">
        <f>Gastos!J221</f>
        <v>0</v>
      </c>
      <c r="K42" s="388">
        <f>Gastos!K221</f>
        <v>0</v>
      </c>
      <c r="L42" s="388">
        <f>Gastos!L221</f>
        <v>0</v>
      </c>
      <c r="M42" s="388">
        <f>Gastos!M221</f>
        <v>0</v>
      </c>
      <c r="N42" s="388">
        <f>Gastos!N221</f>
        <v>0</v>
      </c>
      <c r="O42" s="388">
        <f>Gastos!O221</f>
        <v>0</v>
      </c>
      <c r="P42" s="388">
        <f>Gastos!P221</f>
        <v>0</v>
      </c>
      <c r="Q42" s="388">
        <f>Gastos!Q221</f>
        <v>0</v>
      </c>
      <c r="R42" s="388">
        <f>Gastos!R221</f>
        <v>0</v>
      </c>
      <c r="S42" s="388">
        <f>Gastos!S221</f>
        <v>0</v>
      </c>
      <c r="T42" s="491"/>
      <c r="U42" s="120"/>
      <c r="V42" s="120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414"/>
    </row>
    <row r="43" spans="1:71" ht="17.100000000000001" customHeight="1" x14ac:dyDescent="0.3">
      <c r="A43" s="103"/>
      <c r="B43" s="51"/>
      <c r="C43" s="120"/>
      <c r="D43" s="489"/>
      <c r="E43" s="380" t="str">
        <f>Gastos!$F$228</f>
        <v>Viajes y varios</v>
      </c>
      <c r="F43" s="375">
        <f t="shared" si="7"/>
        <v>0</v>
      </c>
      <c r="G43" s="376">
        <f t="shared" si="6"/>
        <v>0</v>
      </c>
      <c r="H43" s="388">
        <f>Gastos!H228</f>
        <v>0</v>
      </c>
      <c r="I43" s="388">
        <f>Gastos!I228</f>
        <v>0</v>
      </c>
      <c r="J43" s="388">
        <f>Gastos!J228</f>
        <v>0</v>
      </c>
      <c r="K43" s="388">
        <f>Gastos!K228</f>
        <v>0</v>
      </c>
      <c r="L43" s="388">
        <f>Gastos!L228</f>
        <v>0</v>
      </c>
      <c r="M43" s="388">
        <f>Gastos!M228</f>
        <v>0</v>
      </c>
      <c r="N43" s="388">
        <f>Gastos!N228</f>
        <v>0</v>
      </c>
      <c r="O43" s="388">
        <f>Gastos!O228</f>
        <v>0</v>
      </c>
      <c r="P43" s="388">
        <f>Gastos!P228</f>
        <v>0</v>
      </c>
      <c r="Q43" s="388">
        <f>Gastos!Q228</f>
        <v>0</v>
      </c>
      <c r="R43" s="388">
        <f>Gastos!R228</f>
        <v>0</v>
      </c>
      <c r="S43" s="388">
        <f>Gastos!S228</f>
        <v>0</v>
      </c>
      <c r="T43" s="491"/>
      <c r="U43" s="120"/>
      <c r="V43" s="120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414"/>
    </row>
    <row r="44" spans="1:71" ht="17.100000000000001" customHeight="1" x14ac:dyDescent="0.3">
      <c r="A44" s="103"/>
      <c r="B44" s="51"/>
      <c r="C44" s="120"/>
      <c r="D44" s="489"/>
      <c r="E44" s="380" t="str">
        <f>Gastos!$F$235</f>
        <v>Asesorías</v>
      </c>
      <c r="F44" s="375">
        <f t="shared" si="7"/>
        <v>0</v>
      </c>
      <c r="G44" s="376">
        <f t="shared" si="6"/>
        <v>0</v>
      </c>
      <c r="H44" s="388">
        <f>Gastos!H235</f>
        <v>0</v>
      </c>
      <c r="I44" s="388">
        <f>Gastos!I235</f>
        <v>0</v>
      </c>
      <c r="J44" s="388">
        <f>Gastos!J235</f>
        <v>0</v>
      </c>
      <c r="K44" s="388">
        <f>Gastos!K235</f>
        <v>0</v>
      </c>
      <c r="L44" s="388">
        <f>Gastos!L235</f>
        <v>0</v>
      </c>
      <c r="M44" s="388">
        <f>Gastos!M235</f>
        <v>0</v>
      </c>
      <c r="N44" s="388">
        <f>Gastos!N235</f>
        <v>0</v>
      </c>
      <c r="O44" s="388">
        <f>Gastos!O235</f>
        <v>0</v>
      </c>
      <c r="P44" s="388">
        <f>Gastos!P235</f>
        <v>0</v>
      </c>
      <c r="Q44" s="388">
        <f>Gastos!Q235</f>
        <v>0</v>
      </c>
      <c r="R44" s="388">
        <f>Gastos!R235</f>
        <v>0</v>
      </c>
      <c r="S44" s="388">
        <f>Gastos!S235</f>
        <v>0</v>
      </c>
      <c r="T44" s="491"/>
      <c r="U44" s="120"/>
      <c r="V44" s="120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414"/>
    </row>
    <row r="45" spans="1:71" ht="17.100000000000001" customHeight="1" x14ac:dyDescent="0.3">
      <c r="A45" s="103"/>
      <c r="B45" s="51"/>
      <c r="C45" s="120"/>
      <c r="D45" s="489"/>
      <c r="E45" s="380" t="str">
        <f>Gastos!$F$242</f>
        <v xml:space="preserve">Otro </v>
      </c>
      <c r="F45" s="375">
        <f t="shared" si="7"/>
        <v>0</v>
      </c>
      <c r="G45" s="376">
        <f t="shared" si="6"/>
        <v>0</v>
      </c>
      <c r="H45" s="388">
        <f>Gastos!H242</f>
        <v>0</v>
      </c>
      <c r="I45" s="388">
        <f>Gastos!I242</f>
        <v>0</v>
      </c>
      <c r="J45" s="388">
        <f>Gastos!J242</f>
        <v>0</v>
      </c>
      <c r="K45" s="388">
        <f>Gastos!K242</f>
        <v>0</v>
      </c>
      <c r="L45" s="388">
        <f>Gastos!L242</f>
        <v>0</v>
      </c>
      <c r="M45" s="388">
        <f>Gastos!M242</f>
        <v>0</v>
      </c>
      <c r="N45" s="388">
        <f>Gastos!N242</f>
        <v>0</v>
      </c>
      <c r="O45" s="388">
        <f>Gastos!O242</f>
        <v>0</v>
      </c>
      <c r="P45" s="388">
        <f>Gastos!P242</f>
        <v>0</v>
      </c>
      <c r="Q45" s="388">
        <f>Gastos!Q242</f>
        <v>0</v>
      </c>
      <c r="R45" s="388">
        <f>Gastos!R242</f>
        <v>0</v>
      </c>
      <c r="S45" s="388">
        <f>Gastos!S242</f>
        <v>0</v>
      </c>
      <c r="T45" s="491"/>
      <c r="U45" s="120"/>
      <c r="V45" s="120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414"/>
    </row>
    <row r="46" spans="1:71" ht="17.100000000000001" customHeight="1" x14ac:dyDescent="0.3">
      <c r="A46" s="103"/>
      <c r="B46" s="51"/>
      <c r="C46" s="120"/>
      <c r="D46" s="489"/>
      <c r="E46" s="380" t="str">
        <f>Gastos!$F$249</f>
        <v>Otro</v>
      </c>
      <c r="F46" s="375">
        <f t="shared" si="7"/>
        <v>0</v>
      </c>
      <c r="G46" s="376">
        <f t="shared" si="6"/>
        <v>0</v>
      </c>
      <c r="H46" s="388">
        <f>Gastos!H249</f>
        <v>0</v>
      </c>
      <c r="I46" s="388">
        <f>Gastos!I249</f>
        <v>0</v>
      </c>
      <c r="J46" s="388">
        <f>Gastos!J249</f>
        <v>0</v>
      </c>
      <c r="K46" s="388">
        <f>Gastos!K249</f>
        <v>0</v>
      </c>
      <c r="L46" s="388">
        <f>Gastos!L249</f>
        <v>0</v>
      </c>
      <c r="M46" s="388">
        <f>Gastos!M249</f>
        <v>0</v>
      </c>
      <c r="N46" s="388">
        <f>Gastos!N249</f>
        <v>0</v>
      </c>
      <c r="O46" s="388">
        <f>Gastos!O249</f>
        <v>0</v>
      </c>
      <c r="P46" s="388">
        <f>Gastos!P249</f>
        <v>0</v>
      </c>
      <c r="Q46" s="388">
        <f>Gastos!Q249</f>
        <v>0</v>
      </c>
      <c r="R46" s="388">
        <f>Gastos!R249</f>
        <v>0</v>
      </c>
      <c r="S46" s="388">
        <f>Gastos!S249</f>
        <v>0</v>
      </c>
      <c r="T46" s="491"/>
      <c r="U46" s="120"/>
      <c r="V46" s="120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414"/>
    </row>
    <row r="47" spans="1:71" ht="17.100000000000001" customHeight="1" x14ac:dyDescent="0.3">
      <c r="A47" s="103"/>
      <c r="B47" s="51"/>
      <c r="C47" s="120"/>
      <c r="D47" s="489"/>
      <c r="E47" s="380" t="str">
        <f>Gastos!$F$256</f>
        <v>Otro</v>
      </c>
      <c r="F47" s="375">
        <f t="shared" si="7"/>
        <v>0</v>
      </c>
      <c r="G47" s="376">
        <f t="shared" si="6"/>
        <v>0</v>
      </c>
      <c r="H47" s="388">
        <f>Gastos!H256</f>
        <v>0</v>
      </c>
      <c r="I47" s="388">
        <f>Gastos!I256</f>
        <v>0</v>
      </c>
      <c r="J47" s="388">
        <f>Gastos!J256</f>
        <v>0</v>
      </c>
      <c r="K47" s="388">
        <f>Gastos!K256</f>
        <v>0</v>
      </c>
      <c r="L47" s="388">
        <f>Gastos!L256</f>
        <v>0</v>
      </c>
      <c r="M47" s="388">
        <f>Gastos!M256</f>
        <v>0</v>
      </c>
      <c r="N47" s="388">
        <f>Gastos!N256</f>
        <v>0</v>
      </c>
      <c r="O47" s="388">
        <f>Gastos!O256</f>
        <v>0</v>
      </c>
      <c r="P47" s="388">
        <f>Gastos!P256</f>
        <v>0</v>
      </c>
      <c r="Q47" s="388">
        <f>Gastos!Q256</f>
        <v>0</v>
      </c>
      <c r="R47" s="388">
        <f>Gastos!R256</f>
        <v>0</v>
      </c>
      <c r="S47" s="388">
        <f>Gastos!S256</f>
        <v>0</v>
      </c>
      <c r="T47" s="491"/>
      <c r="U47" s="120"/>
      <c r="V47" s="120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414"/>
    </row>
    <row r="48" spans="1:71" ht="4.5" customHeight="1" x14ac:dyDescent="0.25">
      <c r="A48" s="103"/>
      <c r="B48" s="51"/>
      <c r="C48" s="120"/>
      <c r="D48" s="489"/>
      <c r="E48" s="200"/>
      <c r="F48" s="200"/>
      <c r="G48" s="381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491"/>
      <c r="U48" s="120"/>
      <c r="V48" s="120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414"/>
    </row>
    <row r="49" spans="1:71" ht="17.100000000000001" customHeight="1" x14ac:dyDescent="0.3">
      <c r="A49" s="103"/>
      <c r="B49" s="51"/>
      <c r="C49" s="120"/>
      <c r="D49" s="489"/>
      <c r="E49" s="228" t="s">
        <v>115</v>
      </c>
      <c r="F49" s="368">
        <f>+F36+F30+F24+F20+F15</f>
        <v>0</v>
      </c>
      <c r="G49" s="369">
        <f>IF(F$11=0,0,(F49/$F$11))</f>
        <v>0</v>
      </c>
      <c r="H49" s="370">
        <f>+H36+H30+H24+H20+H15</f>
        <v>0</v>
      </c>
      <c r="I49" s="370">
        <f t="shared" ref="I49:S49" si="8">+I36+I30+I24+I20+I15</f>
        <v>0</v>
      </c>
      <c r="J49" s="370">
        <f t="shared" si="8"/>
        <v>0</v>
      </c>
      <c r="K49" s="370">
        <f t="shared" si="8"/>
        <v>0</v>
      </c>
      <c r="L49" s="370">
        <f t="shared" si="8"/>
        <v>0</v>
      </c>
      <c r="M49" s="370">
        <f t="shared" si="8"/>
        <v>0</v>
      </c>
      <c r="N49" s="370">
        <f t="shared" si="8"/>
        <v>0</v>
      </c>
      <c r="O49" s="370">
        <f t="shared" si="8"/>
        <v>0</v>
      </c>
      <c r="P49" s="370">
        <f t="shared" si="8"/>
        <v>0</v>
      </c>
      <c r="Q49" s="370">
        <f t="shared" si="8"/>
        <v>0</v>
      </c>
      <c r="R49" s="370">
        <f t="shared" si="8"/>
        <v>0</v>
      </c>
      <c r="S49" s="370">
        <f t="shared" si="8"/>
        <v>0</v>
      </c>
      <c r="T49" s="491"/>
      <c r="U49" s="120"/>
      <c r="V49" s="120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414"/>
    </row>
    <row r="50" spans="1:71" ht="15" customHeight="1" x14ac:dyDescent="0.25">
      <c r="A50" s="103"/>
      <c r="B50" s="51"/>
      <c r="C50" s="120"/>
      <c r="D50" s="489"/>
      <c r="E50" s="200"/>
      <c r="F50" s="200"/>
      <c r="G50" s="381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491"/>
      <c r="U50" s="120"/>
      <c r="V50" s="120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414"/>
    </row>
    <row r="51" spans="1:71" ht="18" customHeight="1" x14ac:dyDescent="0.3">
      <c r="A51" s="103"/>
      <c r="B51" s="51"/>
      <c r="C51" s="120"/>
      <c r="D51" s="489"/>
      <c r="E51" s="200"/>
      <c r="F51" s="184" t="str">
        <f t="shared" ref="F51:S51" si="9">F13</f>
        <v>Total</v>
      </c>
      <c r="G51" s="239" t="str">
        <f t="shared" si="9"/>
        <v>%</v>
      </c>
      <c r="H51" s="238" t="str">
        <f t="shared" si="9"/>
        <v>Enero</v>
      </c>
      <c r="I51" s="238" t="str">
        <f t="shared" si="9"/>
        <v>Febrero</v>
      </c>
      <c r="J51" s="238" t="str">
        <f t="shared" si="9"/>
        <v>Marzo</v>
      </c>
      <c r="K51" s="238" t="str">
        <f t="shared" si="9"/>
        <v>Abril</v>
      </c>
      <c r="L51" s="238" t="str">
        <f t="shared" si="9"/>
        <v>Mayo</v>
      </c>
      <c r="M51" s="238" t="str">
        <f t="shared" si="9"/>
        <v>Junio</v>
      </c>
      <c r="N51" s="238" t="str">
        <f t="shared" si="9"/>
        <v>Julio</v>
      </c>
      <c r="O51" s="238" t="str">
        <f t="shared" si="9"/>
        <v>Agosto</v>
      </c>
      <c r="P51" s="238" t="str">
        <f t="shared" si="9"/>
        <v>Septiembre</v>
      </c>
      <c r="Q51" s="238" t="str">
        <f t="shared" si="9"/>
        <v>Octubre</v>
      </c>
      <c r="R51" s="238" t="str">
        <f t="shared" si="9"/>
        <v>Noviembre</v>
      </c>
      <c r="S51" s="238" t="str">
        <f t="shared" si="9"/>
        <v>Diciembre</v>
      </c>
      <c r="T51" s="491"/>
      <c r="U51" s="120"/>
      <c r="V51" s="120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414"/>
    </row>
    <row r="52" spans="1:71" ht="17.100000000000001" customHeight="1" x14ac:dyDescent="0.3">
      <c r="A52" s="103"/>
      <c r="B52" s="51"/>
      <c r="C52" s="120"/>
      <c r="D52" s="489"/>
      <c r="E52" s="230" t="s">
        <v>116</v>
      </c>
      <c r="F52" s="382">
        <f>SUM(H52:S52)</f>
        <v>0</v>
      </c>
      <c r="G52" s="383">
        <f>IF(F$11=0,0,(F52/$F$11))</f>
        <v>0</v>
      </c>
      <c r="H52" s="384">
        <f>+H11-H49</f>
        <v>0</v>
      </c>
      <c r="I52" s="384">
        <f t="shared" ref="I52:S52" si="10">+I11-I49</f>
        <v>0</v>
      </c>
      <c r="J52" s="384">
        <f t="shared" si="10"/>
        <v>0</v>
      </c>
      <c r="K52" s="384">
        <f t="shared" si="10"/>
        <v>0</v>
      </c>
      <c r="L52" s="384">
        <f t="shared" si="10"/>
        <v>0</v>
      </c>
      <c r="M52" s="384">
        <f t="shared" si="10"/>
        <v>0</v>
      </c>
      <c r="N52" s="384">
        <f t="shared" si="10"/>
        <v>0</v>
      </c>
      <c r="O52" s="384">
        <f t="shared" si="10"/>
        <v>0</v>
      </c>
      <c r="P52" s="384">
        <f t="shared" si="10"/>
        <v>0</v>
      </c>
      <c r="Q52" s="384">
        <f t="shared" si="10"/>
        <v>0</v>
      </c>
      <c r="R52" s="384">
        <f t="shared" si="10"/>
        <v>0</v>
      </c>
      <c r="S52" s="385">
        <f t="shared" si="10"/>
        <v>0</v>
      </c>
      <c r="T52" s="491"/>
      <c r="U52" s="120"/>
      <c r="V52" s="120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414"/>
    </row>
    <row r="53" spans="1:71" ht="5.25" customHeight="1" x14ac:dyDescent="0.25">
      <c r="A53" s="103"/>
      <c r="B53" s="51"/>
      <c r="C53" s="120"/>
      <c r="D53" s="489"/>
      <c r="E53" s="386"/>
      <c r="F53" s="200"/>
      <c r="G53" s="381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491"/>
      <c r="U53" s="120"/>
      <c r="V53" s="120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414"/>
    </row>
    <row r="54" spans="1:71" ht="17.100000000000001" customHeight="1" x14ac:dyDescent="0.3">
      <c r="A54" s="103"/>
      <c r="B54" s="51"/>
      <c r="C54" s="120"/>
      <c r="D54" s="489"/>
      <c r="E54" s="229" t="s">
        <v>91</v>
      </c>
      <c r="F54" s="387">
        <f>SUM(H54:S54)</f>
        <v>0</v>
      </c>
      <c r="G54" s="376">
        <f>IF(F$11=0,0,(F54/$F$11))</f>
        <v>0</v>
      </c>
      <c r="H54" s="388">
        <f>Gastos!H268</f>
        <v>0</v>
      </c>
      <c r="I54" s="388">
        <f>Gastos!I268</f>
        <v>0</v>
      </c>
      <c r="J54" s="388">
        <f>Gastos!J268</f>
        <v>0</v>
      </c>
      <c r="K54" s="388">
        <f>Gastos!K268</f>
        <v>0</v>
      </c>
      <c r="L54" s="388">
        <f>Gastos!L268</f>
        <v>0</v>
      </c>
      <c r="M54" s="388">
        <f>Gastos!M268</f>
        <v>0</v>
      </c>
      <c r="N54" s="388">
        <f>Gastos!N268</f>
        <v>0</v>
      </c>
      <c r="O54" s="388">
        <f>Gastos!O268</f>
        <v>0</v>
      </c>
      <c r="P54" s="388">
        <f>Gastos!P268</f>
        <v>0</v>
      </c>
      <c r="Q54" s="388">
        <f>Gastos!Q268</f>
        <v>0</v>
      </c>
      <c r="R54" s="388">
        <f>Gastos!R268</f>
        <v>0</v>
      </c>
      <c r="S54" s="388">
        <f>Gastos!S268</f>
        <v>0</v>
      </c>
      <c r="T54" s="491"/>
      <c r="U54" s="120"/>
      <c r="V54" s="120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414"/>
    </row>
    <row r="55" spans="1:71" ht="3.75" customHeight="1" x14ac:dyDescent="0.25">
      <c r="A55" s="103"/>
      <c r="B55" s="51"/>
      <c r="C55" s="120"/>
      <c r="D55" s="489"/>
      <c r="E55" s="386"/>
      <c r="F55" s="200"/>
      <c r="G55" s="381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491"/>
      <c r="U55" s="120"/>
      <c r="V55" s="120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414"/>
    </row>
    <row r="56" spans="1:71" ht="18" customHeight="1" x14ac:dyDescent="0.3">
      <c r="A56" s="103"/>
      <c r="B56" s="51"/>
      <c r="C56" s="120"/>
      <c r="D56" s="489"/>
      <c r="E56" s="230" t="s">
        <v>117</v>
      </c>
      <c r="F56" s="382">
        <f>SUM(H56:S56)</f>
        <v>0</v>
      </c>
      <c r="G56" s="383">
        <f>IF(F$11=0,0,(F56/$F$11))</f>
        <v>0</v>
      </c>
      <c r="H56" s="384">
        <f t="shared" ref="H56:S56" si="11">+H52-H54</f>
        <v>0</v>
      </c>
      <c r="I56" s="384">
        <f t="shared" si="11"/>
        <v>0</v>
      </c>
      <c r="J56" s="384">
        <f t="shared" si="11"/>
        <v>0</v>
      </c>
      <c r="K56" s="384">
        <f t="shared" si="11"/>
        <v>0</v>
      </c>
      <c r="L56" s="384">
        <f t="shared" si="11"/>
        <v>0</v>
      </c>
      <c r="M56" s="384">
        <f t="shared" si="11"/>
        <v>0</v>
      </c>
      <c r="N56" s="384">
        <f t="shared" si="11"/>
        <v>0</v>
      </c>
      <c r="O56" s="384">
        <f t="shared" si="11"/>
        <v>0</v>
      </c>
      <c r="P56" s="384">
        <f t="shared" si="11"/>
        <v>0</v>
      </c>
      <c r="Q56" s="384">
        <f t="shared" si="11"/>
        <v>0</v>
      </c>
      <c r="R56" s="384">
        <f t="shared" si="11"/>
        <v>0</v>
      </c>
      <c r="S56" s="385">
        <f t="shared" si="11"/>
        <v>0</v>
      </c>
      <c r="T56" s="491"/>
      <c r="U56" s="120"/>
      <c r="V56" s="120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414"/>
    </row>
    <row r="57" spans="1:71" ht="15" customHeight="1" x14ac:dyDescent="0.25">
      <c r="A57" s="103"/>
      <c r="B57" s="51"/>
      <c r="C57" s="120"/>
      <c r="D57" s="489"/>
      <c r="E57" s="200"/>
      <c r="F57" s="200"/>
      <c r="G57" s="381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491"/>
      <c r="U57" s="120"/>
      <c r="V57" s="120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414"/>
    </row>
    <row r="58" spans="1:71" ht="20.100000000000001" customHeight="1" x14ac:dyDescent="0.3">
      <c r="A58" s="103"/>
      <c r="B58" s="51"/>
      <c r="C58" s="120"/>
      <c r="D58" s="489"/>
      <c r="E58" s="226" t="s">
        <v>118</v>
      </c>
      <c r="F58" s="307"/>
      <c r="G58" s="378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491"/>
      <c r="U58" s="120"/>
      <c r="V58" s="120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414"/>
    </row>
    <row r="59" spans="1:71" ht="17.25" customHeight="1" x14ac:dyDescent="0.3">
      <c r="A59" s="103"/>
      <c r="B59" s="51"/>
      <c r="C59" s="120"/>
      <c r="D59" s="489"/>
      <c r="E59" s="234" t="s">
        <v>105</v>
      </c>
      <c r="F59" s="389">
        <f>SUM(H59:S59)</f>
        <v>0</v>
      </c>
      <c r="G59" s="390">
        <f>IF(F$11=0,0,(F59/$F$11))</f>
        <v>0</v>
      </c>
      <c r="H59" s="391">
        <f>Ingresos!G47</f>
        <v>0</v>
      </c>
      <c r="I59" s="391">
        <f>Ingresos!H47</f>
        <v>0</v>
      </c>
      <c r="J59" s="391">
        <f>Ingresos!I47</f>
        <v>0</v>
      </c>
      <c r="K59" s="391">
        <f>Ingresos!J47</f>
        <v>0</v>
      </c>
      <c r="L59" s="391">
        <f>Ingresos!K47</f>
        <v>0</v>
      </c>
      <c r="M59" s="391">
        <f>Ingresos!L47</f>
        <v>0</v>
      </c>
      <c r="N59" s="391">
        <f>Ingresos!M47</f>
        <v>0</v>
      </c>
      <c r="O59" s="391">
        <f>Ingresos!N47</f>
        <v>0</v>
      </c>
      <c r="P59" s="391">
        <f>Ingresos!O47</f>
        <v>0</v>
      </c>
      <c r="Q59" s="391">
        <f>Ingresos!P47</f>
        <v>0</v>
      </c>
      <c r="R59" s="391">
        <f>Ingresos!Q47</f>
        <v>0</v>
      </c>
      <c r="S59" s="392">
        <f>Ingresos!R47</f>
        <v>0</v>
      </c>
      <c r="T59" s="491"/>
      <c r="U59" s="120"/>
      <c r="V59" s="120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414"/>
    </row>
    <row r="60" spans="1:71" ht="17.25" customHeight="1" x14ac:dyDescent="0.3">
      <c r="A60" s="103"/>
      <c r="B60" s="51"/>
      <c r="C60" s="120"/>
      <c r="D60" s="489"/>
      <c r="E60" s="236" t="s">
        <v>106</v>
      </c>
      <c r="F60" s="393">
        <f>SUM(H60:S60)</f>
        <v>0</v>
      </c>
      <c r="G60" s="394">
        <f>IF(F$11=0,0,(F60/$F$11))</f>
        <v>0</v>
      </c>
      <c r="H60" s="395">
        <f>Gastos!H277</f>
        <v>0</v>
      </c>
      <c r="I60" s="395">
        <f>Gastos!I277</f>
        <v>0</v>
      </c>
      <c r="J60" s="395">
        <f>Gastos!J277</f>
        <v>0</v>
      </c>
      <c r="K60" s="395">
        <f>Gastos!K277</f>
        <v>0</v>
      </c>
      <c r="L60" s="395">
        <f>Gastos!L277</f>
        <v>0</v>
      </c>
      <c r="M60" s="395">
        <f>Gastos!M277</f>
        <v>0</v>
      </c>
      <c r="N60" s="395">
        <f>Gastos!N277</f>
        <v>0</v>
      </c>
      <c r="O60" s="395">
        <f>Gastos!O277</f>
        <v>0</v>
      </c>
      <c r="P60" s="395">
        <f>Gastos!P277</f>
        <v>0</v>
      </c>
      <c r="Q60" s="395">
        <f>Gastos!Q277</f>
        <v>0</v>
      </c>
      <c r="R60" s="395">
        <f>Gastos!R277</f>
        <v>0</v>
      </c>
      <c r="S60" s="396">
        <f>Gastos!S277</f>
        <v>0</v>
      </c>
      <c r="T60" s="491"/>
      <c r="U60" s="120"/>
      <c r="V60" s="120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414"/>
    </row>
    <row r="61" spans="1:71" ht="15" customHeight="1" x14ac:dyDescent="0.25">
      <c r="A61" s="103"/>
      <c r="B61" s="51"/>
      <c r="C61" s="120"/>
      <c r="D61" s="489"/>
      <c r="E61" s="200"/>
      <c r="F61" s="200"/>
      <c r="G61" s="381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491"/>
      <c r="U61" s="120"/>
      <c r="V61" s="120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414"/>
    </row>
    <row r="62" spans="1:71" ht="20.100000000000001" customHeight="1" x14ac:dyDescent="0.3">
      <c r="A62" s="103"/>
      <c r="B62" s="51"/>
      <c r="C62" s="120"/>
      <c r="D62" s="489"/>
      <c r="E62" s="397" t="s">
        <v>119</v>
      </c>
      <c r="F62" s="307"/>
      <c r="G62" s="378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491"/>
      <c r="U62" s="120"/>
      <c r="V62" s="120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414"/>
    </row>
    <row r="63" spans="1:71" ht="15" customHeight="1" x14ac:dyDescent="0.3">
      <c r="A63" s="103"/>
      <c r="B63" s="51"/>
      <c r="C63" s="120"/>
      <c r="D63" s="489"/>
      <c r="E63" s="235" t="s">
        <v>105</v>
      </c>
      <c r="F63" s="389">
        <f>SUM(H63:S63)</f>
        <v>0</v>
      </c>
      <c r="G63" s="390">
        <f>IF(F$11=0,0,(F63/$F$11))</f>
        <v>0</v>
      </c>
      <c r="H63" s="391">
        <f>Ingresos!G59</f>
        <v>0</v>
      </c>
      <c r="I63" s="391">
        <f>Ingresos!H59</f>
        <v>0</v>
      </c>
      <c r="J63" s="391">
        <f>Ingresos!I59</f>
        <v>0</v>
      </c>
      <c r="K63" s="391">
        <f>Ingresos!J59</f>
        <v>0</v>
      </c>
      <c r="L63" s="391">
        <f>Ingresos!K59</f>
        <v>0</v>
      </c>
      <c r="M63" s="391">
        <f>Ingresos!L59</f>
        <v>0</v>
      </c>
      <c r="N63" s="391">
        <f>Ingresos!M59</f>
        <v>0</v>
      </c>
      <c r="O63" s="391">
        <f>Ingresos!N59</f>
        <v>0</v>
      </c>
      <c r="P63" s="391">
        <f>Ingresos!O59</f>
        <v>0</v>
      </c>
      <c r="Q63" s="391">
        <f>Ingresos!P59</f>
        <v>0</v>
      </c>
      <c r="R63" s="391">
        <f>Ingresos!Q59</f>
        <v>0</v>
      </c>
      <c r="S63" s="392">
        <f>Ingresos!R59</f>
        <v>0</v>
      </c>
      <c r="T63" s="491"/>
      <c r="U63" s="120"/>
      <c r="V63" s="120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414"/>
    </row>
    <row r="64" spans="1:71" ht="15" customHeight="1" x14ac:dyDescent="0.3">
      <c r="A64" s="103"/>
      <c r="B64" s="51"/>
      <c r="C64" s="120"/>
      <c r="D64" s="489"/>
      <c r="E64" s="236" t="s">
        <v>106</v>
      </c>
      <c r="F64" s="393">
        <f>SUM(H64:S64)</f>
        <v>0</v>
      </c>
      <c r="G64" s="394">
        <f>IF(F$11=0,0,(F64/$F$11))</f>
        <v>0</v>
      </c>
      <c r="H64" s="395">
        <f>Gastos!H286</f>
        <v>0</v>
      </c>
      <c r="I64" s="395">
        <f>Gastos!I286</f>
        <v>0</v>
      </c>
      <c r="J64" s="395">
        <f>Gastos!J286</f>
        <v>0</v>
      </c>
      <c r="K64" s="395">
        <f>Gastos!K286</f>
        <v>0</v>
      </c>
      <c r="L64" s="395">
        <f>Gastos!L286</f>
        <v>0</v>
      </c>
      <c r="M64" s="395">
        <f>Gastos!M286</f>
        <v>0</v>
      </c>
      <c r="N64" s="395">
        <f>Gastos!N286</f>
        <v>0</v>
      </c>
      <c r="O64" s="395">
        <f>Gastos!O286</f>
        <v>0</v>
      </c>
      <c r="P64" s="395">
        <f>Gastos!P286</f>
        <v>0</v>
      </c>
      <c r="Q64" s="395">
        <f>Gastos!Q286</f>
        <v>0</v>
      </c>
      <c r="R64" s="395">
        <f>Gastos!R286</f>
        <v>0</v>
      </c>
      <c r="S64" s="396">
        <f>Gastos!S286</f>
        <v>0</v>
      </c>
      <c r="T64" s="491"/>
      <c r="U64" s="120"/>
      <c r="V64" s="120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414"/>
    </row>
    <row r="65" spans="1:71" ht="20.100000000000001" customHeight="1" x14ac:dyDescent="0.25">
      <c r="A65" s="103"/>
      <c r="B65" s="51"/>
      <c r="C65" s="120"/>
      <c r="D65" s="489"/>
      <c r="E65" s="200"/>
      <c r="F65" s="200"/>
      <c r="G65" s="381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491"/>
      <c r="U65" s="120"/>
      <c r="V65" s="120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414"/>
    </row>
    <row r="66" spans="1:71" ht="20.100000000000001" customHeight="1" x14ac:dyDescent="0.3">
      <c r="A66" s="103"/>
      <c r="B66" s="51"/>
      <c r="C66" s="120"/>
      <c r="D66" s="489"/>
      <c r="E66" s="231" t="s">
        <v>120</v>
      </c>
      <c r="F66" s="184" t="str">
        <f t="shared" ref="F66:S66" si="12">F51</f>
        <v>Total</v>
      </c>
      <c r="G66" s="239" t="str">
        <f t="shared" si="12"/>
        <v>%</v>
      </c>
      <c r="H66" s="238" t="str">
        <f t="shared" si="12"/>
        <v>Enero</v>
      </c>
      <c r="I66" s="238" t="str">
        <f t="shared" si="12"/>
        <v>Febrero</v>
      </c>
      <c r="J66" s="238" t="str">
        <f t="shared" si="12"/>
        <v>Marzo</v>
      </c>
      <c r="K66" s="238" t="str">
        <f t="shared" si="12"/>
        <v>Abril</v>
      </c>
      <c r="L66" s="238" t="str">
        <f t="shared" si="12"/>
        <v>Mayo</v>
      </c>
      <c r="M66" s="238" t="str">
        <f t="shared" si="12"/>
        <v>Junio</v>
      </c>
      <c r="N66" s="238" t="str">
        <f t="shared" si="12"/>
        <v>Julio</v>
      </c>
      <c r="O66" s="238" t="str">
        <f t="shared" si="12"/>
        <v>Agosto</v>
      </c>
      <c r="P66" s="238" t="str">
        <f t="shared" si="12"/>
        <v>Septiembre</v>
      </c>
      <c r="Q66" s="238" t="str">
        <f t="shared" si="12"/>
        <v>Octubre</v>
      </c>
      <c r="R66" s="238" t="str">
        <f t="shared" si="12"/>
        <v>Noviembre</v>
      </c>
      <c r="S66" s="238" t="str">
        <f t="shared" si="12"/>
        <v>Diciembre</v>
      </c>
      <c r="T66" s="491"/>
      <c r="U66" s="120"/>
      <c r="V66" s="120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414"/>
    </row>
    <row r="67" spans="1:71" ht="15" customHeight="1" x14ac:dyDescent="0.3">
      <c r="A67" s="103"/>
      <c r="B67" s="51"/>
      <c r="C67" s="120"/>
      <c r="D67" s="489"/>
      <c r="E67" s="233" t="s">
        <v>121</v>
      </c>
      <c r="F67" s="398">
        <f>SUM(H67:S67)</f>
        <v>0</v>
      </c>
      <c r="G67" s="358">
        <f>IF(F$11=0,0,(F67/$F$11))</f>
        <v>0</v>
      </c>
      <c r="H67" s="399">
        <f>+(H56+H59+H63)-(H60+H64)</f>
        <v>0</v>
      </c>
      <c r="I67" s="399">
        <f t="shared" ref="I67:S67" si="13">+(I56+I59+I63)-(I60+I64)</f>
        <v>0</v>
      </c>
      <c r="J67" s="399">
        <f t="shared" si="13"/>
        <v>0</v>
      </c>
      <c r="K67" s="399">
        <f t="shared" si="13"/>
        <v>0</v>
      </c>
      <c r="L67" s="399">
        <f t="shared" si="13"/>
        <v>0</v>
      </c>
      <c r="M67" s="399">
        <f t="shared" si="13"/>
        <v>0</v>
      </c>
      <c r="N67" s="399">
        <f t="shared" si="13"/>
        <v>0</v>
      </c>
      <c r="O67" s="399">
        <f t="shared" si="13"/>
        <v>0</v>
      </c>
      <c r="P67" s="399">
        <f t="shared" si="13"/>
        <v>0</v>
      </c>
      <c r="Q67" s="399">
        <f t="shared" si="13"/>
        <v>0</v>
      </c>
      <c r="R67" s="399">
        <f t="shared" si="13"/>
        <v>0</v>
      </c>
      <c r="S67" s="399">
        <f t="shared" si="13"/>
        <v>0</v>
      </c>
      <c r="T67" s="491"/>
      <c r="U67" s="120"/>
      <c r="V67" s="120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414"/>
    </row>
    <row r="68" spans="1:71" ht="15" customHeight="1" x14ac:dyDescent="0.3">
      <c r="A68" s="103"/>
      <c r="B68" s="51"/>
      <c r="C68" s="120"/>
      <c r="D68" s="489"/>
      <c r="E68" s="237" t="s">
        <v>122</v>
      </c>
      <c r="F68" s="400">
        <f>+IF(F67&gt;0,(F67*Gastos!$H$295),0)</f>
        <v>0</v>
      </c>
      <c r="G68" s="401">
        <f>IF(F$67=0,0,(F68/$F$67))</f>
        <v>0</v>
      </c>
      <c r="H68" s="402">
        <f>+IF(H67&gt;0,(H67*Gastos!$H$295),0)</f>
        <v>0</v>
      </c>
      <c r="I68" s="402">
        <f>+IF(I67&gt;0,(I67*Gastos!$H$295),0)</f>
        <v>0</v>
      </c>
      <c r="J68" s="402">
        <f>+IF(J67&gt;0,(J67*Gastos!$H$295),0)</f>
        <v>0</v>
      </c>
      <c r="K68" s="402">
        <f>+IF(K67&gt;0,(K67*Gastos!$H$295),0)</f>
        <v>0</v>
      </c>
      <c r="L68" s="402">
        <f>+IF(L67&gt;0,(L67*Gastos!$H$295),0)</f>
        <v>0</v>
      </c>
      <c r="M68" s="402">
        <f>+IF(M67&gt;0,(M67*Gastos!$H$295),0)</f>
        <v>0</v>
      </c>
      <c r="N68" s="402">
        <f>+IF(N67&gt;0,(N67*Gastos!$H$295),0)</f>
        <v>0</v>
      </c>
      <c r="O68" s="402">
        <f>+IF(O67&gt;0,(O67*Gastos!$H$295),0)</f>
        <v>0</v>
      </c>
      <c r="P68" s="402">
        <f>+IF(P67&gt;0,(P67*Gastos!$H$295),0)</f>
        <v>0</v>
      </c>
      <c r="Q68" s="402">
        <f>+IF(Q67&gt;0,(Q67*Gastos!$H$295),0)</f>
        <v>0</v>
      </c>
      <c r="R68" s="402">
        <f>+IF(R67&gt;0,(R67*Gastos!$H$295),0)</f>
        <v>0</v>
      </c>
      <c r="S68" s="402">
        <f>+IF(S67&gt;0,(S67*Gastos!$H$295),0)</f>
        <v>0</v>
      </c>
      <c r="T68" s="491"/>
      <c r="U68" s="120"/>
      <c r="V68" s="120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414"/>
    </row>
    <row r="69" spans="1:71" ht="15" customHeight="1" x14ac:dyDescent="0.3">
      <c r="A69" s="103"/>
      <c r="B69" s="51"/>
      <c r="C69" s="120"/>
      <c r="D69" s="489"/>
      <c r="E69" s="232" t="s">
        <v>123</v>
      </c>
      <c r="F69" s="403">
        <f>SUM(H69:S69)</f>
        <v>0</v>
      </c>
      <c r="G69" s="383">
        <f>IF(F$11=0,0,(F69/$F$11))</f>
        <v>0</v>
      </c>
      <c r="H69" s="384">
        <f>+H67-H68</f>
        <v>0</v>
      </c>
      <c r="I69" s="384">
        <f t="shared" ref="I69:S69" si="14">+I67-I68</f>
        <v>0</v>
      </c>
      <c r="J69" s="384">
        <f t="shared" si="14"/>
        <v>0</v>
      </c>
      <c r="K69" s="384">
        <f t="shared" si="14"/>
        <v>0</v>
      </c>
      <c r="L69" s="384">
        <f t="shared" si="14"/>
        <v>0</v>
      </c>
      <c r="M69" s="384">
        <f t="shared" si="14"/>
        <v>0</v>
      </c>
      <c r="N69" s="384">
        <f t="shared" si="14"/>
        <v>0</v>
      </c>
      <c r="O69" s="384">
        <f t="shared" si="14"/>
        <v>0</v>
      </c>
      <c r="P69" s="384">
        <f t="shared" si="14"/>
        <v>0</v>
      </c>
      <c r="Q69" s="384">
        <f t="shared" si="14"/>
        <v>0</v>
      </c>
      <c r="R69" s="384">
        <f t="shared" si="14"/>
        <v>0</v>
      </c>
      <c r="S69" s="385">
        <f t="shared" si="14"/>
        <v>0</v>
      </c>
      <c r="T69" s="491"/>
      <c r="U69" s="120"/>
      <c r="V69" s="120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414"/>
    </row>
    <row r="70" spans="1:71" ht="15" customHeight="1" x14ac:dyDescent="0.25">
      <c r="A70" s="103"/>
      <c r="B70" s="51"/>
      <c r="C70" s="120"/>
      <c r="D70" s="489"/>
      <c r="E70" s="200"/>
      <c r="F70" s="200"/>
      <c r="G70" s="200"/>
      <c r="H70" s="407">
        <f>+H69</f>
        <v>0</v>
      </c>
      <c r="I70" s="407">
        <f>+H70+I69</f>
        <v>0</v>
      </c>
      <c r="J70" s="407">
        <f t="shared" ref="J70:S70" si="15">+I70+J69</f>
        <v>0</v>
      </c>
      <c r="K70" s="407">
        <f t="shared" si="15"/>
        <v>0</v>
      </c>
      <c r="L70" s="407">
        <f t="shared" si="15"/>
        <v>0</v>
      </c>
      <c r="M70" s="407">
        <f t="shared" si="15"/>
        <v>0</v>
      </c>
      <c r="N70" s="407">
        <f t="shared" si="15"/>
        <v>0</v>
      </c>
      <c r="O70" s="407">
        <f t="shared" si="15"/>
        <v>0</v>
      </c>
      <c r="P70" s="407">
        <f t="shared" si="15"/>
        <v>0</v>
      </c>
      <c r="Q70" s="407">
        <f t="shared" si="15"/>
        <v>0</v>
      </c>
      <c r="R70" s="407">
        <f t="shared" si="15"/>
        <v>0</v>
      </c>
      <c r="S70" s="407">
        <f t="shared" si="15"/>
        <v>0</v>
      </c>
      <c r="T70" s="491"/>
      <c r="U70" s="120"/>
      <c r="V70" s="120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414"/>
    </row>
    <row r="71" spans="1:71" ht="12" customHeight="1" x14ac:dyDescent="0.25">
      <c r="A71" s="103"/>
      <c r="B71" s="51"/>
      <c r="C71" s="120"/>
      <c r="D71" s="48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491"/>
      <c r="U71" s="120"/>
      <c r="V71" s="120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414"/>
    </row>
    <row r="72" spans="1:71" ht="12" customHeight="1" x14ac:dyDescent="0.25">
      <c r="A72" s="103"/>
      <c r="B72" s="51"/>
      <c r="C72" s="120"/>
      <c r="D72" s="544"/>
      <c r="E72" s="545"/>
      <c r="F72" s="545"/>
      <c r="G72" s="545"/>
      <c r="H72" s="723"/>
      <c r="I72" s="545"/>
      <c r="J72" s="545"/>
      <c r="K72" s="545"/>
      <c r="L72" s="545"/>
      <c r="M72" s="545"/>
      <c r="N72" s="545"/>
      <c r="O72" s="545"/>
      <c r="P72" s="545"/>
      <c r="Q72" s="545"/>
      <c r="R72" s="545"/>
      <c r="S72" s="545"/>
      <c r="T72" s="547"/>
      <c r="U72" s="120"/>
      <c r="V72" s="120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414"/>
    </row>
    <row r="73" spans="1:71" s="50" customFormat="1" ht="12.75" customHeight="1" x14ac:dyDescent="0.2">
      <c r="A73" s="51"/>
      <c r="B73" s="51"/>
      <c r="C73" s="120"/>
      <c r="D73" s="268"/>
      <c r="E73" s="268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120"/>
      <c r="U73" s="120"/>
      <c r="V73" s="120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414"/>
    </row>
    <row r="74" spans="1:71" s="50" customFormat="1" x14ac:dyDescent="0.2">
      <c r="A74" s="51"/>
      <c r="B74" s="51"/>
      <c r="C74" s="120"/>
      <c r="D74" s="268"/>
      <c r="E74" s="268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120"/>
      <c r="U74" s="120"/>
      <c r="V74" s="120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414"/>
    </row>
    <row r="75" spans="1:71" s="50" customFormat="1" x14ac:dyDescent="0.2">
      <c r="A75" s="51"/>
      <c r="B75" s="51"/>
      <c r="C75" s="120"/>
      <c r="D75" s="268"/>
      <c r="E75" s="268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120"/>
      <c r="U75" s="120"/>
      <c r="V75" s="120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414"/>
    </row>
    <row r="76" spans="1:71" s="50" customFormat="1" x14ac:dyDescent="0.2">
      <c r="A76" s="51"/>
      <c r="B76" s="51"/>
      <c r="C76" s="120"/>
      <c r="D76" s="268"/>
      <c r="E76" s="268"/>
      <c r="F76" s="120"/>
      <c r="G76" s="120"/>
      <c r="H76" s="710"/>
      <c r="I76" s="710"/>
      <c r="J76" s="710"/>
      <c r="K76" s="710"/>
      <c r="L76" s="710"/>
      <c r="M76" s="710"/>
      <c r="N76" s="710"/>
      <c r="O76" s="710"/>
      <c r="P76" s="710"/>
      <c r="Q76" s="710"/>
      <c r="R76" s="710"/>
      <c r="S76" s="710"/>
      <c r="T76" s="120"/>
      <c r="U76" s="120"/>
      <c r="V76" s="120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414"/>
    </row>
    <row r="77" spans="1:71" s="50" customFormat="1" x14ac:dyDescent="0.2">
      <c r="A77" s="51"/>
      <c r="B77" s="51"/>
      <c r="C77" s="120"/>
      <c r="D77" s="268"/>
      <c r="E77" s="268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120"/>
      <c r="U77" s="120"/>
      <c r="V77" s="120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414"/>
    </row>
    <row r="78" spans="1:71" s="50" customFormat="1" x14ac:dyDescent="0.2">
      <c r="A78" s="51"/>
      <c r="B78" s="51"/>
      <c r="C78" s="120"/>
      <c r="D78" s="268"/>
      <c r="E78" s="268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120"/>
      <c r="U78" s="120"/>
      <c r="V78" s="120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414"/>
    </row>
    <row r="79" spans="1:71" s="50" customFormat="1" x14ac:dyDescent="0.2">
      <c r="A79" s="51"/>
      <c r="B79" s="51"/>
      <c r="C79" s="120"/>
      <c r="D79" s="120"/>
      <c r="E79" s="268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120"/>
      <c r="U79" s="120"/>
      <c r="V79" s="120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414"/>
    </row>
    <row r="80" spans="1:71" s="50" customFormat="1" x14ac:dyDescent="0.2">
      <c r="A80" s="51"/>
      <c r="B80" s="51"/>
      <c r="C80" s="120"/>
      <c r="D80" s="268"/>
      <c r="E80" s="268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120"/>
      <c r="U80" s="120"/>
      <c r="V80" s="120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414"/>
    </row>
    <row r="81" spans="1:71" s="50" customFormat="1" ht="3.75" customHeight="1" x14ac:dyDescent="0.2">
      <c r="A81" s="51"/>
      <c r="B81" s="51"/>
      <c r="C81" s="120"/>
      <c r="D81" s="268"/>
      <c r="E81" s="268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120"/>
      <c r="U81" s="120"/>
      <c r="V81" s="120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414"/>
    </row>
    <row r="82" spans="1:71" s="50" customFormat="1" x14ac:dyDescent="0.2">
      <c r="A82" s="51"/>
      <c r="B82" s="51"/>
      <c r="C82" s="120"/>
      <c r="D82" s="268"/>
      <c r="E82" s="268"/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120"/>
      <c r="U82" s="120"/>
      <c r="V82" s="120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414"/>
    </row>
    <row r="83" spans="1:71" s="50" customFormat="1" x14ac:dyDescent="0.2">
      <c r="A83" s="51"/>
      <c r="B83" s="51"/>
      <c r="C83" s="120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120"/>
      <c r="U83" s="120"/>
      <c r="V83" s="120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414"/>
    </row>
    <row r="84" spans="1:71" s="50" customFormat="1" x14ac:dyDescent="0.2">
      <c r="A84" s="51"/>
      <c r="B84" s="51"/>
      <c r="C84" s="120"/>
      <c r="D84" s="268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414"/>
    </row>
    <row r="85" spans="1:71" s="50" customFormat="1" x14ac:dyDescent="0.2">
      <c r="A85" s="51"/>
      <c r="B85" s="51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414"/>
    </row>
    <row r="86" spans="1:71" s="50" customFormat="1" x14ac:dyDescent="0.2">
      <c r="A86" s="51"/>
      <c r="B86" s="51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414"/>
    </row>
    <row r="87" spans="1:71" s="50" customFormat="1" x14ac:dyDescent="0.2">
      <c r="A87" s="51"/>
      <c r="B87" s="51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414"/>
    </row>
    <row r="88" spans="1:71" s="50" customFormat="1" x14ac:dyDescent="0.2">
      <c r="A88" s="51"/>
      <c r="B88" s="51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414"/>
    </row>
    <row r="89" spans="1:71" s="50" customFormat="1" x14ac:dyDescent="0.2">
      <c r="A89" s="51"/>
      <c r="B89" s="51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414"/>
    </row>
    <row r="90" spans="1:71" s="50" customFormat="1" x14ac:dyDescent="0.2">
      <c r="A90" s="51"/>
      <c r="B90" s="51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414"/>
    </row>
    <row r="91" spans="1:71" s="50" customFormat="1" x14ac:dyDescent="0.2">
      <c r="A91" s="51"/>
      <c r="B91" s="51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414"/>
    </row>
    <row r="92" spans="1:71" s="50" customFormat="1" x14ac:dyDescent="0.2">
      <c r="A92" s="51"/>
      <c r="B92" s="51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414"/>
    </row>
    <row r="93" spans="1:71" s="50" customFormat="1" x14ac:dyDescent="0.2">
      <c r="A93" s="51"/>
      <c r="B93" s="51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414"/>
    </row>
    <row r="94" spans="1:71" s="50" customFormat="1" x14ac:dyDescent="0.2">
      <c r="A94" s="51"/>
      <c r="B94" s="51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414"/>
    </row>
    <row r="95" spans="1:71" s="50" customFormat="1" x14ac:dyDescent="0.2">
      <c r="A95" s="51"/>
      <c r="B95" s="51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414"/>
    </row>
    <row r="96" spans="1:71" s="50" customFormat="1" x14ac:dyDescent="0.2">
      <c r="A96" s="51"/>
      <c r="B96" s="51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414"/>
    </row>
    <row r="97" spans="1:71" s="50" customFormat="1" x14ac:dyDescent="0.2">
      <c r="A97" s="51"/>
      <c r="B97" s="51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414"/>
    </row>
    <row r="98" spans="1:71" s="50" customFormat="1" x14ac:dyDescent="0.2">
      <c r="A98" s="51"/>
      <c r="B98" s="51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414"/>
    </row>
    <row r="99" spans="1:71" s="50" customFormat="1" x14ac:dyDescent="0.2">
      <c r="A99" s="51"/>
      <c r="B99" s="51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414"/>
    </row>
    <row r="100" spans="1:71" s="50" customFormat="1" x14ac:dyDescent="0.2">
      <c r="A100" s="51"/>
      <c r="B100" s="51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414"/>
    </row>
    <row r="101" spans="1:71" s="50" customFormat="1" x14ac:dyDescent="0.2">
      <c r="A101" s="51"/>
      <c r="B101" s="51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414"/>
    </row>
    <row r="102" spans="1:71" s="50" customFormat="1" x14ac:dyDescent="0.2">
      <c r="A102" s="51"/>
      <c r="B102" s="51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414"/>
    </row>
    <row r="103" spans="1:71" s="50" customFormat="1" x14ac:dyDescent="0.2">
      <c r="A103" s="51"/>
      <c r="B103" s="51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414"/>
    </row>
    <row r="104" spans="1:71" s="50" customFormat="1" x14ac:dyDescent="0.2">
      <c r="A104" s="51"/>
      <c r="B104" s="51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414"/>
    </row>
    <row r="105" spans="1:71" s="50" customFormat="1" x14ac:dyDescent="0.2">
      <c r="A105" s="51"/>
      <c r="B105" s="51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414"/>
    </row>
    <row r="106" spans="1:71" s="50" customFormat="1" x14ac:dyDescent="0.2">
      <c r="A106" s="51"/>
      <c r="B106" s="51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414"/>
    </row>
    <row r="107" spans="1:71" s="50" customFormat="1" x14ac:dyDescent="0.2">
      <c r="A107" s="51"/>
      <c r="B107" s="51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414"/>
    </row>
    <row r="108" spans="1:71" s="50" customFormat="1" x14ac:dyDescent="0.2">
      <c r="A108" s="51"/>
      <c r="B108" s="51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414"/>
    </row>
    <row r="109" spans="1:71" s="50" customFormat="1" x14ac:dyDescent="0.2">
      <c r="A109" s="51"/>
      <c r="B109" s="51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414"/>
    </row>
    <row r="110" spans="1:71" s="50" customFormat="1" x14ac:dyDescent="0.2">
      <c r="A110" s="51"/>
      <c r="B110" s="51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414"/>
    </row>
    <row r="111" spans="1:71" s="50" customFormat="1" x14ac:dyDescent="0.2">
      <c r="A111" s="51"/>
      <c r="B111" s="51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414"/>
    </row>
    <row r="112" spans="1:71" s="50" customFormat="1" x14ac:dyDescent="0.2">
      <c r="A112" s="51"/>
      <c r="B112" s="51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414"/>
    </row>
    <row r="113" spans="1:71" s="50" customFormat="1" x14ac:dyDescent="0.2">
      <c r="A113" s="51"/>
      <c r="B113" s="51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414"/>
    </row>
    <row r="114" spans="1:71" s="50" customFormat="1" x14ac:dyDescent="0.2">
      <c r="A114" s="51"/>
      <c r="B114" s="51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414"/>
    </row>
    <row r="115" spans="1:71" s="50" customFormat="1" x14ac:dyDescent="0.2">
      <c r="A115" s="51"/>
      <c r="B115" s="51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414"/>
    </row>
    <row r="116" spans="1:71" s="50" customFormat="1" x14ac:dyDescent="0.2">
      <c r="A116" s="51"/>
      <c r="B116" s="51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414"/>
    </row>
    <row r="117" spans="1:71" s="50" customFormat="1" x14ac:dyDescent="0.2">
      <c r="A117" s="51"/>
      <c r="B117" s="51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414"/>
    </row>
    <row r="118" spans="1:71" s="50" customFormat="1" x14ac:dyDescent="0.2">
      <c r="A118" s="51"/>
      <c r="B118" s="51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414"/>
    </row>
    <row r="119" spans="1:71" s="50" customFormat="1" x14ac:dyDescent="0.2">
      <c r="A119" s="51"/>
      <c r="B119" s="51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414"/>
    </row>
    <row r="120" spans="1:71" s="50" customFormat="1" x14ac:dyDescent="0.2">
      <c r="A120" s="51"/>
      <c r="B120" s="51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414"/>
    </row>
    <row r="121" spans="1:71" s="50" customFormat="1" x14ac:dyDescent="0.2">
      <c r="A121" s="51"/>
      <c r="B121" s="51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414"/>
    </row>
    <row r="122" spans="1:71" s="50" customFormat="1" x14ac:dyDescent="0.2">
      <c r="A122" s="51"/>
      <c r="B122" s="51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414"/>
    </row>
    <row r="123" spans="1:71" s="50" customFormat="1" x14ac:dyDescent="0.2">
      <c r="A123" s="51"/>
      <c r="B123" s="51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414"/>
    </row>
    <row r="124" spans="1:71" s="50" customFormat="1" x14ac:dyDescent="0.2">
      <c r="A124" s="51"/>
      <c r="B124" s="51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414"/>
    </row>
    <row r="125" spans="1:71" s="50" customFormat="1" x14ac:dyDescent="0.2">
      <c r="A125" s="51"/>
      <c r="B125" s="51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414"/>
    </row>
    <row r="126" spans="1:71" s="50" customFormat="1" x14ac:dyDescent="0.2">
      <c r="A126" s="51"/>
      <c r="B126" s="51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414"/>
    </row>
    <row r="127" spans="1:71" s="50" customFormat="1" x14ac:dyDescent="0.2">
      <c r="A127" s="51"/>
      <c r="B127" s="51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414"/>
    </row>
    <row r="128" spans="1:71" s="50" customFormat="1" x14ac:dyDescent="0.2">
      <c r="A128" s="51"/>
      <c r="B128" s="51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414"/>
    </row>
    <row r="129" spans="1:71" s="50" customFormat="1" x14ac:dyDescent="0.2">
      <c r="A129" s="51"/>
      <c r="B129" s="51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414"/>
    </row>
    <row r="130" spans="1:71" s="50" customFormat="1" x14ac:dyDescent="0.2">
      <c r="A130" s="51"/>
      <c r="B130" s="51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414"/>
    </row>
    <row r="131" spans="1:71" s="50" customFormat="1" x14ac:dyDescent="0.2">
      <c r="A131" s="51"/>
      <c r="B131" s="51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414"/>
    </row>
    <row r="132" spans="1:71" s="50" customFormat="1" x14ac:dyDescent="0.2">
      <c r="A132" s="51"/>
      <c r="B132" s="51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414"/>
    </row>
    <row r="133" spans="1:71" s="50" customFormat="1" x14ac:dyDescent="0.2">
      <c r="A133" s="51"/>
      <c r="B133" s="51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414"/>
    </row>
    <row r="134" spans="1:71" s="50" customFormat="1" x14ac:dyDescent="0.2">
      <c r="A134" s="51"/>
      <c r="B134" s="51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414"/>
    </row>
    <row r="135" spans="1:71" s="50" customFormat="1" x14ac:dyDescent="0.2">
      <c r="A135" s="51"/>
      <c r="B135" s="51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414"/>
    </row>
    <row r="136" spans="1:71" s="50" customFormat="1" x14ac:dyDescent="0.2">
      <c r="A136" s="51"/>
      <c r="B136" s="51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414"/>
    </row>
    <row r="137" spans="1:71" s="50" customFormat="1" x14ac:dyDescent="0.2">
      <c r="A137" s="51"/>
      <c r="B137" s="51"/>
      <c r="C137" s="120"/>
      <c r="D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414"/>
    </row>
    <row r="138" spans="1:71" s="50" customFormat="1" x14ac:dyDescent="0.2">
      <c r="A138" s="51"/>
      <c r="B138" s="51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414"/>
    </row>
    <row r="139" spans="1:71" s="50" customFormat="1" x14ac:dyDescent="0.2">
      <c r="A139" s="51"/>
      <c r="B139" s="51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414"/>
    </row>
    <row r="140" spans="1:71" s="50" customFormat="1" x14ac:dyDescent="0.2">
      <c r="A140" s="51"/>
      <c r="B140" s="51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414"/>
    </row>
    <row r="141" spans="1:71" s="50" customFormat="1" x14ac:dyDescent="0.2">
      <c r="A141" s="51"/>
      <c r="B141" s="51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414"/>
    </row>
    <row r="142" spans="1:71" s="50" customFormat="1" x14ac:dyDescent="0.2">
      <c r="A142" s="51"/>
      <c r="B142" s="51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414"/>
    </row>
    <row r="143" spans="1:71" s="50" customFormat="1" x14ac:dyDescent="0.2">
      <c r="A143" s="51"/>
      <c r="B143" s="51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414"/>
    </row>
    <row r="144" spans="1:71" s="50" customFormat="1" x14ac:dyDescent="0.2">
      <c r="A144" s="51"/>
      <c r="B144" s="51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414"/>
    </row>
    <row r="145" spans="1:71" s="50" customFormat="1" x14ac:dyDescent="0.2">
      <c r="A145" s="51"/>
      <c r="B145" s="51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414"/>
    </row>
    <row r="146" spans="1:71" s="50" customFormat="1" x14ac:dyDescent="0.2">
      <c r="A146" s="51"/>
      <c r="B146" s="51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414"/>
    </row>
    <row r="147" spans="1:71" s="50" customFormat="1" x14ac:dyDescent="0.2">
      <c r="A147" s="51"/>
      <c r="B147" s="51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414"/>
    </row>
    <row r="148" spans="1:71" s="50" customFormat="1" x14ac:dyDescent="0.2">
      <c r="A148" s="51"/>
      <c r="B148" s="51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414"/>
    </row>
    <row r="149" spans="1:71" s="50" customFormat="1" x14ac:dyDescent="0.2">
      <c r="A149" s="51"/>
      <c r="B149" s="51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414"/>
    </row>
    <row r="150" spans="1:71" s="50" customFormat="1" x14ac:dyDescent="0.2">
      <c r="A150" s="51"/>
      <c r="B150" s="51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414"/>
    </row>
    <row r="151" spans="1:71" s="50" customFormat="1" x14ac:dyDescent="0.2">
      <c r="A151" s="51"/>
      <c r="B151" s="51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414"/>
    </row>
    <row r="152" spans="1:71" s="50" customFormat="1" x14ac:dyDescent="0.2">
      <c r="A152" s="51"/>
      <c r="B152" s="51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414"/>
    </row>
    <row r="153" spans="1:71" s="50" customFormat="1" x14ac:dyDescent="0.2">
      <c r="A153" s="51"/>
      <c r="B153" s="51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414"/>
    </row>
    <row r="154" spans="1:71" s="50" customFormat="1" x14ac:dyDescent="0.2">
      <c r="A154" s="51"/>
      <c r="B154" s="51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414"/>
    </row>
    <row r="155" spans="1:71" s="50" customFormat="1" x14ac:dyDescent="0.2">
      <c r="A155" s="51"/>
      <c r="B155" s="51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414"/>
    </row>
    <row r="156" spans="1:71" s="50" customFormat="1" x14ac:dyDescent="0.2">
      <c r="A156" s="51"/>
      <c r="B156" s="51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414"/>
    </row>
    <row r="157" spans="1:71" s="50" customFormat="1" x14ac:dyDescent="0.2">
      <c r="A157" s="51"/>
      <c r="B157" s="51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414"/>
    </row>
    <row r="158" spans="1:71" s="50" customFormat="1" x14ac:dyDescent="0.2">
      <c r="A158" s="51"/>
      <c r="B158" s="51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414"/>
    </row>
    <row r="159" spans="1:71" s="50" customFormat="1" x14ac:dyDescent="0.2">
      <c r="A159" s="51"/>
      <c r="B159" s="51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414"/>
    </row>
    <row r="160" spans="1:71" s="50" customFormat="1" x14ac:dyDescent="0.2">
      <c r="A160" s="51"/>
      <c r="B160" s="51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414"/>
    </row>
    <row r="161" spans="1:71" s="50" customFormat="1" x14ac:dyDescent="0.2">
      <c r="A161" s="51"/>
      <c r="B161" s="51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414"/>
    </row>
    <row r="162" spans="1:71" s="50" customFormat="1" x14ac:dyDescent="0.2">
      <c r="A162" s="51"/>
      <c r="B162" s="51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414"/>
    </row>
    <row r="163" spans="1:71" s="50" customFormat="1" x14ac:dyDescent="0.2">
      <c r="A163" s="51"/>
      <c r="B163" s="51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414"/>
    </row>
    <row r="164" spans="1:71" s="50" customFormat="1" x14ac:dyDescent="0.2">
      <c r="A164" s="51"/>
      <c r="B164" s="51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414"/>
    </row>
    <row r="165" spans="1:71" s="50" customFormat="1" x14ac:dyDescent="0.2">
      <c r="A165" s="51"/>
      <c r="B165" s="51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414"/>
    </row>
    <row r="166" spans="1:71" s="50" customFormat="1" x14ac:dyDescent="0.2">
      <c r="A166" s="51"/>
      <c r="B166" s="51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414"/>
    </row>
    <row r="167" spans="1:71" s="50" customFormat="1" x14ac:dyDescent="0.2">
      <c r="A167" s="51"/>
      <c r="B167" s="51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414"/>
    </row>
    <row r="168" spans="1:71" s="50" customFormat="1" x14ac:dyDescent="0.2">
      <c r="A168" s="51"/>
      <c r="B168" s="51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414"/>
    </row>
    <row r="169" spans="1:71" s="50" customFormat="1" x14ac:dyDescent="0.2">
      <c r="A169" s="51"/>
      <c r="B169" s="51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414"/>
    </row>
    <row r="170" spans="1:71" s="50" customFormat="1" x14ac:dyDescent="0.2">
      <c r="A170" s="51"/>
      <c r="B170" s="51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414"/>
    </row>
    <row r="171" spans="1:71" s="50" customFormat="1" x14ac:dyDescent="0.2">
      <c r="A171" s="51"/>
      <c r="B171" s="51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414"/>
    </row>
    <row r="172" spans="1:71" s="50" customFormat="1" x14ac:dyDescent="0.2">
      <c r="A172" s="51"/>
      <c r="B172" s="51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414"/>
    </row>
    <row r="173" spans="1:71" s="50" customFormat="1" x14ac:dyDescent="0.2">
      <c r="A173" s="51"/>
      <c r="B173" s="51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414"/>
    </row>
    <row r="174" spans="1:71" s="50" customFormat="1" x14ac:dyDescent="0.2">
      <c r="A174" s="51"/>
      <c r="B174" s="51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414"/>
    </row>
    <row r="175" spans="1:71" s="50" customFormat="1" x14ac:dyDescent="0.2">
      <c r="A175" s="51"/>
      <c r="B175" s="51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414"/>
    </row>
    <row r="176" spans="1:71" s="50" customFormat="1" x14ac:dyDescent="0.2">
      <c r="A176" s="51"/>
      <c r="B176" s="51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414"/>
    </row>
    <row r="177" spans="1:71" s="50" customFormat="1" x14ac:dyDescent="0.2">
      <c r="A177" s="51"/>
      <c r="B177" s="51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414"/>
    </row>
    <row r="178" spans="1:71" s="50" customFormat="1" x14ac:dyDescent="0.2">
      <c r="A178" s="51"/>
      <c r="B178" s="51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414"/>
    </row>
    <row r="179" spans="1:71" s="50" customFormat="1" x14ac:dyDescent="0.2">
      <c r="A179" s="51"/>
      <c r="B179" s="51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414"/>
    </row>
    <row r="180" spans="1:71" s="50" customFormat="1" x14ac:dyDescent="0.2">
      <c r="A180" s="51"/>
      <c r="B180" s="51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414"/>
    </row>
    <row r="181" spans="1:71" s="50" customFormat="1" x14ac:dyDescent="0.2">
      <c r="A181" s="51"/>
      <c r="B181" s="51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414"/>
    </row>
    <row r="182" spans="1:71" s="50" customFormat="1" x14ac:dyDescent="0.2">
      <c r="A182" s="51"/>
      <c r="B182" s="51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414"/>
    </row>
    <row r="183" spans="1:71" s="50" customFormat="1" x14ac:dyDescent="0.2">
      <c r="A183" s="51"/>
      <c r="B183" s="51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414"/>
    </row>
    <row r="184" spans="1:71" s="50" customFormat="1" x14ac:dyDescent="0.2">
      <c r="A184" s="51"/>
      <c r="B184" s="51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414"/>
    </row>
    <row r="185" spans="1:71" s="50" customFormat="1" x14ac:dyDescent="0.2">
      <c r="A185" s="51"/>
      <c r="B185" s="51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414"/>
    </row>
    <row r="186" spans="1:71" s="50" customFormat="1" x14ac:dyDescent="0.2">
      <c r="A186" s="51"/>
      <c r="B186" s="51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414"/>
    </row>
    <row r="187" spans="1:71" s="50" customFormat="1" x14ac:dyDescent="0.2">
      <c r="A187" s="51"/>
      <c r="B187" s="51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414"/>
    </row>
    <row r="188" spans="1:71" s="50" customFormat="1" x14ac:dyDescent="0.2">
      <c r="A188" s="51"/>
      <c r="B188" s="51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414"/>
    </row>
    <row r="189" spans="1:71" s="50" customFormat="1" x14ac:dyDescent="0.2">
      <c r="A189" s="51"/>
      <c r="B189" s="51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414"/>
    </row>
    <row r="190" spans="1:71" s="50" customFormat="1" x14ac:dyDescent="0.2">
      <c r="A190" s="51"/>
      <c r="B190" s="51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414"/>
    </row>
    <row r="191" spans="1:71" s="50" customFormat="1" x14ac:dyDescent="0.2">
      <c r="A191" s="51"/>
      <c r="B191" s="51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414"/>
    </row>
    <row r="192" spans="1:71" s="50" customFormat="1" x14ac:dyDescent="0.2">
      <c r="A192" s="51"/>
      <c r="B192" s="51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414"/>
    </row>
    <row r="193" spans="1:71" s="50" customFormat="1" x14ac:dyDescent="0.2">
      <c r="A193" s="51"/>
      <c r="B193" s="51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414"/>
    </row>
    <row r="194" spans="1:71" s="50" customFormat="1" x14ac:dyDescent="0.2">
      <c r="A194" s="51"/>
      <c r="B194" s="51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414"/>
    </row>
    <row r="195" spans="1:71" s="50" customFormat="1" x14ac:dyDescent="0.2">
      <c r="A195" s="51"/>
      <c r="B195" s="51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414"/>
    </row>
    <row r="196" spans="1:71" s="50" customFormat="1" x14ac:dyDescent="0.2">
      <c r="A196" s="51"/>
      <c r="B196" s="51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414"/>
    </row>
    <row r="197" spans="1:71" s="50" customFormat="1" x14ac:dyDescent="0.2">
      <c r="A197" s="51"/>
      <c r="B197" s="51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414"/>
    </row>
    <row r="198" spans="1:71" s="50" customFormat="1" x14ac:dyDescent="0.2">
      <c r="A198" s="51"/>
      <c r="B198" s="51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414"/>
    </row>
    <row r="199" spans="1:71" s="50" customFormat="1" x14ac:dyDescent="0.2">
      <c r="A199" s="51"/>
      <c r="B199" s="51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414"/>
    </row>
    <row r="200" spans="1:71" s="50" customFormat="1" x14ac:dyDescent="0.2">
      <c r="A200" s="51"/>
      <c r="B200" s="51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414"/>
    </row>
    <row r="201" spans="1:71" s="50" customFormat="1" x14ac:dyDescent="0.2">
      <c r="A201" s="51"/>
      <c r="B201" s="51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414"/>
    </row>
    <row r="202" spans="1:71" s="50" customFormat="1" x14ac:dyDescent="0.2">
      <c r="A202" s="51"/>
      <c r="B202" s="51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414"/>
    </row>
    <row r="203" spans="1:71" s="50" customFormat="1" x14ac:dyDescent="0.2">
      <c r="A203" s="51"/>
      <c r="B203" s="51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414"/>
    </row>
    <row r="204" spans="1:71" s="50" customFormat="1" x14ac:dyDescent="0.2">
      <c r="A204" s="51"/>
      <c r="B204" s="51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414"/>
    </row>
    <row r="205" spans="1:71" s="50" customFormat="1" x14ac:dyDescent="0.2">
      <c r="A205" s="51"/>
      <c r="B205" s="51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414"/>
    </row>
    <row r="206" spans="1:71" s="50" customFormat="1" x14ac:dyDescent="0.2">
      <c r="A206" s="51"/>
      <c r="B206" s="51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414"/>
    </row>
    <row r="207" spans="1:71" s="50" customFormat="1" x14ac:dyDescent="0.2">
      <c r="A207" s="51"/>
      <c r="B207" s="51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414"/>
    </row>
    <row r="208" spans="1:71" s="50" customFormat="1" x14ac:dyDescent="0.2">
      <c r="A208" s="51"/>
      <c r="B208" s="51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414"/>
    </row>
    <row r="209" spans="1:71" s="50" customFormat="1" x14ac:dyDescent="0.2">
      <c r="A209" s="51"/>
      <c r="B209" s="51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414"/>
    </row>
    <row r="210" spans="1:71" s="50" customFormat="1" x14ac:dyDescent="0.2">
      <c r="A210" s="51"/>
      <c r="B210" s="51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414"/>
    </row>
    <row r="211" spans="1:71" s="50" customFormat="1" x14ac:dyDescent="0.2">
      <c r="A211" s="51"/>
      <c r="B211" s="51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414"/>
    </row>
    <row r="212" spans="1:71" s="50" customFormat="1" x14ac:dyDescent="0.2">
      <c r="A212" s="51"/>
      <c r="B212" s="51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414"/>
    </row>
    <row r="213" spans="1:71" s="50" customFormat="1" x14ac:dyDescent="0.2">
      <c r="A213" s="51"/>
      <c r="B213" s="51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414"/>
    </row>
    <row r="214" spans="1:71" s="50" customFormat="1" x14ac:dyDescent="0.2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414"/>
    </row>
    <row r="215" spans="1:71" s="50" customFormat="1" x14ac:dyDescent="0.2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414"/>
    </row>
    <row r="216" spans="1:71" s="50" customFormat="1" x14ac:dyDescent="0.2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414"/>
    </row>
    <row r="217" spans="1:71" s="50" customFormat="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414"/>
    </row>
    <row r="218" spans="1:71" s="50" customFormat="1" x14ac:dyDescent="0.2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414"/>
    </row>
    <row r="219" spans="1:71" s="50" customFormat="1" x14ac:dyDescent="0.2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414"/>
    </row>
    <row r="220" spans="1:71" s="50" customFormat="1" x14ac:dyDescent="0.2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414"/>
    </row>
    <row r="221" spans="1:71" s="50" customFormat="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414"/>
    </row>
    <row r="222" spans="1:71" s="50" customFormat="1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414"/>
    </row>
    <row r="223" spans="1:71" s="50" customFormat="1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414"/>
    </row>
    <row r="224" spans="1:71" s="50" customFormat="1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414"/>
    </row>
    <row r="225" spans="1:71" s="50" customFormat="1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414"/>
    </row>
    <row r="226" spans="1:71" s="50" customFormat="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414"/>
    </row>
    <row r="227" spans="1:71" s="50" customFormat="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414"/>
    </row>
    <row r="228" spans="1:71" s="50" customFormat="1" x14ac:dyDescent="0.2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414"/>
    </row>
    <row r="229" spans="1:71" s="50" customFormat="1" x14ac:dyDescent="0.2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414"/>
    </row>
    <row r="230" spans="1:71" s="50" customFormat="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414"/>
    </row>
    <row r="231" spans="1:71" s="50" customFormat="1" x14ac:dyDescent="0.2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414"/>
    </row>
    <row r="232" spans="1:71" s="50" customFormat="1" x14ac:dyDescent="0.2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414"/>
    </row>
    <row r="233" spans="1:71" s="50" customFormat="1" x14ac:dyDescent="0.2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414"/>
    </row>
    <row r="234" spans="1:71" s="50" customFormat="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414"/>
    </row>
    <row r="235" spans="1:71" s="50" customFormat="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414"/>
    </row>
    <row r="236" spans="1:71" s="50" customFormat="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414"/>
    </row>
    <row r="237" spans="1:71" s="50" customForma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414"/>
    </row>
    <row r="238" spans="1:71" s="50" customFormat="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414"/>
    </row>
    <row r="239" spans="1:71" s="50" customFormat="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414"/>
    </row>
    <row r="240" spans="1:71" s="50" customFormat="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414"/>
    </row>
    <row r="241" spans="1:71" s="50" customFormat="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414"/>
    </row>
    <row r="242" spans="1:71" s="50" customFormat="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414"/>
    </row>
    <row r="243" spans="1:71" s="50" customFormat="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414"/>
    </row>
    <row r="244" spans="1:71" s="50" customForma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414"/>
    </row>
    <row r="245" spans="1:71" s="50" customForma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414"/>
    </row>
    <row r="246" spans="1:71" s="50" customForma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414"/>
    </row>
    <row r="247" spans="1:71" s="50" customForma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414"/>
    </row>
    <row r="248" spans="1:71" s="50" customForma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414"/>
    </row>
    <row r="249" spans="1:71" s="50" customForma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414"/>
    </row>
    <row r="250" spans="1:71" s="50" customForma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414"/>
    </row>
    <row r="251" spans="1:71" s="50" customForma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414"/>
    </row>
    <row r="252" spans="1:71" s="50" customForma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414"/>
    </row>
    <row r="253" spans="1:71" s="50" customForma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414"/>
    </row>
    <row r="254" spans="1:71" s="50" customForma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414"/>
    </row>
    <row r="255" spans="1:71" s="50" customForma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414"/>
    </row>
    <row r="256" spans="1:71" s="50" customForma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414"/>
    </row>
    <row r="257" spans="1:71" s="50" customForma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414"/>
    </row>
    <row r="258" spans="1:71" s="50" customForma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414"/>
    </row>
    <row r="259" spans="1:71" s="50" customForma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414"/>
    </row>
    <row r="260" spans="1:71" s="50" customForma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414"/>
    </row>
    <row r="261" spans="1:71" s="50" customForma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414"/>
    </row>
    <row r="262" spans="1:71" s="50" customForma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414"/>
    </row>
    <row r="263" spans="1:71" s="50" customForma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414"/>
    </row>
    <row r="264" spans="1:71" s="50" customForma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414"/>
    </row>
    <row r="265" spans="1:71" s="50" customForma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414"/>
    </row>
    <row r="266" spans="1:71" s="50" customForma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414"/>
    </row>
    <row r="267" spans="1:71" s="50" customForma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414"/>
    </row>
    <row r="268" spans="1:71" s="50" customForma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414"/>
    </row>
    <row r="269" spans="1:71" s="50" customForma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414"/>
    </row>
    <row r="270" spans="1:71" s="50" customForma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414"/>
    </row>
    <row r="271" spans="1:71" s="50" customForma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414"/>
    </row>
    <row r="272" spans="1:71" s="50" customForma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414"/>
    </row>
    <row r="273" spans="1:71" s="50" customForma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414"/>
    </row>
    <row r="274" spans="1:71" s="50" customForma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414"/>
    </row>
    <row r="275" spans="1:71" s="50" customForma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414"/>
    </row>
    <row r="276" spans="1:71" s="50" customForma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414"/>
    </row>
    <row r="277" spans="1:71" s="50" customForma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414"/>
    </row>
    <row r="278" spans="1:71" s="50" customForma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414"/>
    </row>
    <row r="279" spans="1:71" s="50" customForma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414"/>
    </row>
    <row r="280" spans="1:71" s="50" customForma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414"/>
    </row>
    <row r="281" spans="1:71" s="50" customForma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414"/>
    </row>
    <row r="282" spans="1:71" s="50" customForma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414"/>
    </row>
    <row r="283" spans="1:71" s="50" customForma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414"/>
    </row>
    <row r="284" spans="1:71" s="50" customForma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414"/>
    </row>
    <row r="285" spans="1:71" s="50" customForma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414"/>
    </row>
    <row r="286" spans="1:71" s="50" customForma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414"/>
    </row>
    <row r="287" spans="1:71" s="50" customForma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414"/>
    </row>
    <row r="288" spans="1:71" s="50" customForma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414"/>
    </row>
    <row r="289" spans="1:71" s="50" customForma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414"/>
    </row>
    <row r="290" spans="1:71" s="50" customForma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414"/>
    </row>
    <row r="291" spans="1:71" s="50" customForma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414"/>
    </row>
    <row r="292" spans="1:71" s="50" customForma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414"/>
    </row>
    <row r="293" spans="1:71" s="50" customForma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414"/>
    </row>
    <row r="294" spans="1:71" s="50" customForma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414"/>
    </row>
    <row r="295" spans="1:71" s="50" customForma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414"/>
    </row>
    <row r="296" spans="1:71" s="50" customForma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414"/>
    </row>
    <row r="297" spans="1:71" s="50" customForma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414"/>
    </row>
    <row r="298" spans="1:71" s="50" customForma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414"/>
    </row>
    <row r="299" spans="1:71" s="50" customForma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414"/>
    </row>
    <row r="300" spans="1:71" s="50" customForma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414"/>
    </row>
    <row r="301" spans="1:71" s="50" customForma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414"/>
    </row>
    <row r="302" spans="1:71" s="50" customForma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414"/>
    </row>
    <row r="303" spans="1:71" s="50" customForma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414"/>
    </row>
    <row r="304" spans="1:71" s="50" customForma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414"/>
    </row>
    <row r="305" spans="1:71" s="50" customFormat="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414"/>
    </row>
    <row r="306" spans="1:71" s="50" customFormat="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414"/>
    </row>
    <row r="307" spans="1:71" s="50" customForma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414"/>
    </row>
    <row r="308" spans="1:71" s="50" customForma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414"/>
    </row>
    <row r="309" spans="1:71" s="50" customForma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414"/>
    </row>
    <row r="310" spans="1:71" s="50" customForma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414"/>
    </row>
    <row r="311" spans="1:71" s="50" customForma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414"/>
    </row>
    <row r="312" spans="1:71" s="50" customForma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414"/>
    </row>
    <row r="313" spans="1:71" s="50" customForma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414"/>
    </row>
    <row r="314" spans="1:71" s="50" customForma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414"/>
    </row>
    <row r="315" spans="1:71" s="50" customForma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414"/>
    </row>
    <row r="316" spans="1:71" s="50" customForma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414"/>
    </row>
    <row r="317" spans="1:71" s="50" customForma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414"/>
    </row>
    <row r="318" spans="1:71" s="50" customForma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414"/>
    </row>
    <row r="319" spans="1:71" s="50" customForma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414"/>
    </row>
    <row r="320" spans="1:71" s="50" customForma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414"/>
    </row>
    <row r="321" spans="1:71" s="50" customForma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414"/>
    </row>
    <row r="322" spans="1:71" s="50" customForma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414"/>
    </row>
    <row r="323" spans="1:71" s="50" customForma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414"/>
    </row>
    <row r="324" spans="1:71" s="50" customForma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414"/>
    </row>
    <row r="325" spans="1:71" s="50" customForma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414"/>
    </row>
    <row r="326" spans="1:71" s="50" customForma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414"/>
    </row>
    <row r="327" spans="1:71" s="50" customForma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414"/>
    </row>
    <row r="328" spans="1:71" s="50" customForma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414"/>
    </row>
    <row r="329" spans="1:71" s="50" customForma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414"/>
    </row>
    <row r="330" spans="1:71" s="50" customForma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414"/>
    </row>
    <row r="331" spans="1:71" s="50" customForma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414"/>
    </row>
    <row r="332" spans="1:71" s="50" customForma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414"/>
    </row>
    <row r="333" spans="1:71" s="50" customForma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414"/>
    </row>
    <row r="334" spans="1:71" s="50" customForma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414"/>
    </row>
    <row r="335" spans="1:71" s="50" customForma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414"/>
    </row>
    <row r="336" spans="1:71" s="50" customForma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414"/>
    </row>
    <row r="337" spans="1:71" s="50" customForma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414"/>
    </row>
    <row r="338" spans="1:71" s="50" customForma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414"/>
    </row>
    <row r="339" spans="1:71" s="50" customForma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414"/>
    </row>
    <row r="340" spans="1:71" s="50" customForma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414"/>
    </row>
    <row r="341" spans="1:71" s="50" customForma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414"/>
    </row>
    <row r="342" spans="1:71" s="50" customFormat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414"/>
    </row>
    <row r="343" spans="1:71" s="50" customFormat="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414"/>
    </row>
    <row r="344" spans="1:71" s="50" customFormat="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414"/>
    </row>
    <row r="345" spans="1:71" s="50" customFormat="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414"/>
    </row>
    <row r="346" spans="1:71" s="50" customFormat="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414"/>
    </row>
    <row r="347" spans="1:71" s="50" customFormat="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414"/>
    </row>
    <row r="348" spans="1:71" s="50" customFormat="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414"/>
    </row>
    <row r="349" spans="1:71" s="50" customFormat="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414"/>
    </row>
    <row r="350" spans="1:71" s="50" customFormat="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414"/>
    </row>
    <row r="351" spans="1:71" s="50" customFormat="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414"/>
    </row>
    <row r="352" spans="1:71" s="50" customFormat="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414"/>
    </row>
    <row r="353" spans="1:71" s="50" customFormat="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414"/>
    </row>
    <row r="354" spans="1:71" s="50" customFormat="1" x14ac:dyDescent="0.2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414"/>
    </row>
    <row r="355" spans="1:71" s="50" customFormat="1" x14ac:dyDescent="0.2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414"/>
    </row>
    <row r="356" spans="1:71" s="50" customFormat="1" x14ac:dyDescent="0.2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414"/>
    </row>
    <row r="357" spans="1:71" s="50" customFormat="1" x14ac:dyDescent="0.2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414"/>
    </row>
    <row r="358" spans="1:71" s="50" customFormat="1" x14ac:dyDescent="0.2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414"/>
    </row>
    <row r="359" spans="1:71" s="50" customFormat="1" x14ac:dyDescent="0.2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414"/>
    </row>
    <row r="360" spans="1:71" s="50" customFormat="1" x14ac:dyDescent="0.2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414"/>
    </row>
    <row r="361" spans="1:71" s="50" customFormat="1" x14ac:dyDescent="0.2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414"/>
    </row>
    <row r="362" spans="1:71" s="50" customFormat="1" x14ac:dyDescent="0.2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414"/>
    </row>
    <row r="363" spans="1:71" s="50" customFormat="1" x14ac:dyDescent="0.2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414"/>
    </row>
    <row r="364" spans="1:71" s="50" customFormat="1" x14ac:dyDescent="0.2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414"/>
    </row>
    <row r="365" spans="1:71" s="50" customFormat="1" x14ac:dyDescent="0.2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414"/>
    </row>
    <row r="366" spans="1:71" s="50" customFormat="1" x14ac:dyDescent="0.2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414"/>
    </row>
    <row r="367" spans="1:71" s="50" customFormat="1" x14ac:dyDescent="0.2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414"/>
    </row>
    <row r="368" spans="1:71" s="50" customFormat="1" x14ac:dyDescent="0.2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414"/>
    </row>
    <row r="369" spans="1:71" s="50" customFormat="1" x14ac:dyDescent="0.2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414"/>
    </row>
    <row r="370" spans="1:71" s="50" customFormat="1" x14ac:dyDescent="0.2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414"/>
    </row>
    <row r="371" spans="1:71" s="50" customFormat="1" x14ac:dyDescent="0.2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414"/>
    </row>
    <row r="372" spans="1:71" s="50" customFormat="1" x14ac:dyDescent="0.2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414"/>
    </row>
    <row r="373" spans="1:71" s="50" customFormat="1" x14ac:dyDescent="0.2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414"/>
    </row>
    <row r="374" spans="1:71" s="50" customFormat="1" x14ac:dyDescent="0.2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414"/>
    </row>
    <row r="375" spans="1:71" s="50" customFormat="1" x14ac:dyDescent="0.2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51"/>
      <c r="BS375" s="414"/>
    </row>
    <row r="376" spans="1:71" s="50" customFormat="1" x14ac:dyDescent="0.2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51"/>
      <c r="BS376" s="414"/>
    </row>
    <row r="377" spans="1:71" s="50" customFormat="1" x14ac:dyDescent="0.2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414"/>
    </row>
    <row r="378" spans="1:71" s="50" customFormat="1" x14ac:dyDescent="0.2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414"/>
    </row>
    <row r="379" spans="1:71" s="50" customFormat="1" x14ac:dyDescent="0.2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51"/>
      <c r="BS379" s="414"/>
    </row>
    <row r="380" spans="1:71" s="50" customFormat="1" x14ac:dyDescent="0.2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51"/>
      <c r="BS380" s="414"/>
    </row>
    <row r="381" spans="1:71" s="50" customFormat="1" x14ac:dyDescent="0.2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51"/>
      <c r="BS381" s="414"/>
    </row>
    <row r="382" spans="1:71" s="50" customFormat="1" x14ac:dyDescent="0.2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414"/>
    </row>
    <row r="383" spans="1:71" s="50" customFormat="1" x14ac:dyDescent="0.2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414"/>
    </row>
    <row r="384" spans="1:71" s="50" customFormat="1" x14ac:dyDescent="0.2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414"/>
    </row>
    <row r="385" spans="1:71" s="50" customFormat="1" x14ac:dyDescent="0.2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  <c r="BR385" s="51"/>
      <c r="BS385" s="414"/>
    </row>
    <row r="386" spans="1:71" s="50" customFormat="1" x14ac:dyDescent="0.2">
      <c r="A386" s="421"/>
      <c r="B386" s="421"/>
      <c r="C386" s="421"/>
      <c r="D386" s="421"/>
      <c r="E386" s="421"/>
      <c r="F386" s="421"/>
      <c r="G386" s="421"/>
      <c r="H386" s="421"/>
      <c r="I386" s="421"/>
      <c r="J386" s="421"/>
      <c r="K386" s="421"/>
      <c r="L386" s="421"/>
      <c r="M386" s="421"/>
      <c r="N386" s="421"/>
      <c r="O386" s="421"/>
      <c r="P386" s="421"/>
      <c r="Q386" s="421"/>
      <c r="R386" s="421"/>
      <c r="S386" s="421"/>
      <c r="T386" s="421"/>
      <c r="U386" s="421"/>
      <c r="V386" s="421"/>
      <c r="W386" s="421"/>
      <c r="X386" s="421"/>
      <c r="Y386" s="421"/>
      <c r="Z386" s="421"/>
      <c r="AA386" s="421"/>
      <c r="AB386" s="421"/>
      <c r="AC386" s="421"/>
      <c r="AD386" s="421"/>
      <c r="AE386" s="421"/>
      <c r="AF386" s="421"/>
      <c r="AG386" s="421"/>
      <c r="AH386" s="421"/>
      <c r="AI386" s="421"/>
      <c r="AJ386" s="421"/>
      <c r="AK386" s="421"/>
      <c r="AL386" s="421"/>
      <c r="AM386" s="421"/>
      <c r="AN386" s="421"/>
      <c r="AO386" s="421"/>
      <c r="AP386" s="421"/>
      <c r="AQ386" s="421"/>
      <c r="AR386" s="421"/>
      <c r="AS386" s="421"/>
      <c r="AT386" s="421"/>
      <c r="AU386" s="421"/>
      <c r="AV386" s="421"/>
      <c r="AW386" s="421"/>
      <c r="AX386" s="421"/>
      <c r="AY386" s="421"/>
      <c r="AZ386" s="421"/>
      <c r="BA386" s="421"/>
      <c r="BB386" s="421"/>
      <c r="BC386" s="421"/>
      <c r="BD386" s="421"/>
      <c r="BE386" s="421"/>
      <c r="BF386" s="421"/>
      <c r="BG386" s="421"/>
      <c r="BH386" s="421"/>
      <c r="BI386" s="421"/>
      <c r="BJ386" s="421"/>
      <c r="BK386" s="421"/>
      <c r="BL386" s="421"/>
      <c r="BM386" s="421"/>
      <c r="BN386" s="421"/>
      <c r="BO386" s="421"/>
      <c r="BP386" s="421"/>
      <c r="BQ386" s="421"/>
      <c r="BR386" s="421"/>
      <c r="BS386" s="422"/>
    </row>
    <row r="387" spans="1:71" s="50" customFormat="1" x14ac:dyDescent="0.2"/>
    <row r="388" spans="1:71" s="50" customFormat="1" x14ac:dyDescent="0.2"/>
  </sheetData>
  <sheetProtection sheet="1" objects="1" scenarios="1"/>
  <mergeCells count="3">
    <mergeCell ref="E3:F3"/>
    <mergeCell ref="G3:K3"/>
    <mergeCell ref="L3:M3"/>
  </mergeCells>
  <phoneticPr fontId="2" type="noConversion"/>
  <printOptions horizontalCentered="1" verticalCentered="1"/>
  <pageMargins left="0" right="0" top="0" bottom="0" header="0" footer="0"/>
  <pageSetup paperSize="9" scale="52" orientation="landscape" horizontalDpi="4294967292" r:id="rId1"/>
  <headerFooter alignWithMargins="0"/>
  <ignoredErrors>
    <ignoredError sqref="G11 F16 G49 F68:G68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 enableFormatConditionsCalculation="0">
    <tabColor rgb="FFFF0000"/>
    <pageSetUpPr autoPageBreaks="0"/>
  </sheetPr>
  <dimension ref="A1:BL423"/>
  <sheetViews>
    <sheetView showGridLines="0" showRowColHeaders="0" showOutlineSymbols="0" zoomScale="75" zoomScaleNormal="75" workbookViewId="0">
      <pane xSplit="5" ySplit="4" topLeftCell="F5" activePane="bottomRight" state="frozen"/>
      <selection activeCell="Q240" sqref="Q240"/>
      <selection pane="topRight" activeCell="Q240" sqref="Q240"/>
      <selection pane="bottomLeft" activeCell="Q240" sqref="Q240"/>
      <selection pane="bottomRight" activeCell="A5" sqref="A5:A132"/>
    </sheetView>
  </sheetViews>
  <sheetFormatPr baseColWidth="10" defaultRowHeight="12.75" x14ac:dyDescent="0.2"/>
  <cols>
    <col min="1" max="1" width="11.42578125" hidden="1" customWidth="1"/>
    <col min="2" max="2" width="1.7109375" style="50" customWidth="1"/>
    <col min="3" max="3" width="2.7109375" customWidth="1"/>
    <col min="4" max="4" width="5.140625" customWidth="1"/>
    <col min="5" max="5" width="32.7109375" customWidth="1"/>
    <col min="6" max="6" width="5" customWidth="1"/>
    <col min="7" max="7" width="14" customWidth="1"/>
    <col min="8" max="11" width="14.7109375" customWidth="1"/>
    <col min="12" max="12" width="15.7109375" customWidth="1"/>
    <col min="13" max="13" width="14.7109375" customWidth="1"/>
    <col min="14" max="14" width="15.7109375" customWidth="1"/>
    <col min="15" max="18" width="14.7109375" customWidth="1"/>
    <col min="19" max="19" width="16.85546875" customWidth="1"/>
    <col min="20" max="20" width="14" customWidth="1"/>
    <col min="21" max="21" width="6.28515625" customWidth="1"/>
    <col min="22" max="22" width="2.7109375" customWidth="1"/>
    <col min="23" max="64" width="11.42578125" style="50"/>
  </cols>
  <sheetData>
    <row r="1" spans="1:56" s="50" customFormat="1" ht="5.0999999999999996" customHeight="1" x14ac:dyDescent="0.2">
      <c r="A1" s="51"/>
      <c r="B1" s="51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120"/>
      <c r="S1" s="120"/>
      <c r="T1" s="120"/>
      <c r="U1" s="120"/>
      <c r="V1" s="120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286"/>
    </row>
    <row r="2" spans="1:56" s="50" customFormat="1" ht="5.25" customHeight="1" thickBot="1" x14ac:dyDescent="0.25">
      <c r="A2" s="51"/>
      <c r="B2" s="51"/>
      <c r="C2" s="724"/>
      <c r="D2" s="725"/>
      <c r="E2" s="51"/>
      <c r="F2" s="707"/>
      <c r="G2" s="707"/>
      <c r="H2" s="439"/>
      <c r="I2" s="439"/>
      <c r="J2" s="439"/>
      <c r="K2" s="51"/>
      <c r="L2" s="51"/>
      <c r="M2" s="441"/>
      <c r="N2" s="441"/>
      <c r="O2" s="441"/>
      <c r="P2" s="726"/>
      <c r="Q2" s="726"/>
      <c r="R2" s="726"/>
      <c r="S2" s="726"/>
      <c r="T2" s="726"/>
      <c r="U2" s="120"/>
      <c r="V2" s="120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286"/>
    </row>
    <row r="3" spans="1:56" ht="33" customHeight="1" thickTop="1" thickBot="1" x14ac:dyDescent="0.35">
      <c r="A3" s="103"/>
      <c r="B3" s="469"/>
      <c r="C3" s="800"/>
      <c r="D3" s="801"/>
      <c r="E3" s="1071" t="str">
        <f>INI!$H$15</f>
        <v>Mi Empresa &amp; Co</v>
      </c>
      <c r="F3" s="1071"/>
      <c r="G3" s="1072" t="s">
        <v>338</v>
      </c>
      <c r="H3" s="1072"/>
      <c r="I3" s="1072"/>
      <c r="J3" s="1072"/>
      <c r="K3" s="1072"/>
      <c r="L3" s="1073">
        <f ca="1">SB!$C$73</f>
        <v>2014</v>
      </c>
      <c r="M3" s="1073"/>
      <c r="N3" s="802"/>
      <c r="O3" s="803"/>
      <c r="P3" s="865">
        <f ca="1">TODAY()</f>
        <v>41604</v>
      </c>
      <c r="Q3" s="804"/>
      <c r="R3" s="805"/>
      <c r="S3" s="805"/>
      <c r="T3" s="747"/>
      <c r="U3" s="120"/>
      <c r="V3" s="120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286"/>
    </row>
    <row r="4" spans="1:56" ht="5.0999999999999996" customHeight="1" thickTop="1" x14ac:dyDescent="0.35">
      <c r="A4" s="103"/>
      <c r="B4" s="469"/>
      <c r="C4" s="806"/>
      <c r="D4" s="807"/>
      <c r="E4" s="808"/>
      <c r="F4" s="807"/>
      <c r="G4" s="807"/>
      <c r="H4" s="807"/>
      <c r="I4" s="807"/>
      <c r="J4" s="807"/>
      <c r="K4" s="809"/>
      <c r="L4" s="810"/>
      <c r="M4" s="810"/>
      <c r="N4" s="810"/>
      <c r="O4" s="811"/>
      <c r="P4" s="812"/>
      <c r="Q4" s="812"/>
      <c r="R4" s="813"/>
      <c r="S4" s="813"/>
      <c r="T4" s="245"/>
      <c r="U4" s="245"/>
      <c r="V4" s="19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286"/>
    </row>
    <row r="5" spans="1:56" ht="0.95" customHeight="1" x14ac:dyDescent="0.25">
      <c r="A5" s="103"/>
      <c r="B5" s="469"/>
      <c r="C5" s="806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14"/>
      <c r="S5" s="814"/>
      <c r="T5" s="106"/>
      <c r="U5" s="106"/>
      <c r="V5" s="192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286"/>
    </row>
    <row r="6" spans="1:56" ht="0.95" customHeight="1" x14ac:dyDescent="0.35">
      <c r="A6" s="103"/>
      <c r="B6" s="469"/>
      <c r="C6" s="806"/>
      <c r="D6" s="807"/>
      <c r="E6" s="814"/>
      <c r="F6" s="814"/>
      <c r="G6" s="814"/>
      <c r="H6" s="814"/>
      <c r="I6" s="814"/>
      <c r="J6" s="814"/>
      <c r="K6" s="814"/>
      <c r="L6" s="814"/>
      <c r="M6" s="814"/>
      <c r="N6" s="814"/>
      <c r="O6" s="814"/>
      <c r="P6" s="815"/>
      <c r="Q6" s="815"/>
      <c r="R6" s="814"/>
      <c r="S6" s="814"/>
      <c r="T6" s="106"/>
      <c r="U6" s="106"/>
      <c r="V6" s="192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286"/>
    </row>
    <row r="7" spans="1:56" ht="0.95" customHeight="1" x14ac:dyDescent="0.25">
      <c r="A7" s="103"/>
      <c r="B7" s="469"/>
      <c r="C7" s="806"/>
      <c r="D7" s="807"/>
      <c r="E7" s="814"/>
      <c r="F7" s="814"/>
      <c r="G7" s="814"/>
      <c r="H7" s="814"/>
      <c r="I7" s="814"/>
      <c r="J7" s="814"/>
      <c r="K7" s="814"/>
      <c r="L7" s="814"/>
      <c r="M7" s="814"/>
      <c r="N7" s="814"/>
      <c r="O7" s="814"/>
      <c r="P7" s="807"/>
      <c r="Q7" s="807"/>
      <c r="R7" s="814"/>
      <c r="S7" s="814"/>
      <c r="T7" s="106"/>
      <c r="U7" s="106"/>
      <c r="V7" s="192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286"/>
    </row>
    <row r="8" spans="1:56" ht="0.95" customHeight="1" x14ac:dyDescent="0.3">
      <c r="A8" s="103"/>
      <c r="B8" s="469"/>
      <c r="C8" s="806"/>
      <c r="D8" s="807"/>
      <c r="E8" s="814"/>
      <c r="F8" s="814"/>
      <c r="G8" s="814"/>
      <c r="H8" s="814"/>
      <c r="I8" s="814"/>
      <c r="J8" s="814"/>
      <c r="K8" s="814"/>
      <c r="L8" s="814"/>
      <c r="M8" s="814"/>
      <c r="N8" s="814"/>
      <c r="O8" s="814"/>
      <c r="P8" s="816"/>
      <c r="Q8" s="816"/>
      <c r="R8" s="814"/>
      <c r="S8" s="814"/>
      <c r="T8" s="106"/>
      <c r="U8" s="106"/>
      <c r="V8" s="192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286"/>
    </row>
    <row r="9" spans="1:56" ht="0.95" customHeight="1" x14ac:dyDescent="0.3">
      <c r="A9" s="103"/>
      <c r="B9" s="469"/>
      <c r="C9" s="806"/>
      <c r="D9" s="807"/>
      <c r="E9" s="814"/>
      <c r="F9" s="814"/>
      <c r="G9" s="814"/>
      <c r="H9" s="814"/>
      <c r="I9" s="814"/>
      <c r="J9" s="814"/>
      <c r="K9" s="814"/>
      <c r="L9" s="814"/>
      <c r="M9" s="814"/>
      <c r="N9" s="814"/>
      <c r="O9" s="814"/>
      <c r="P9" s="817"/>
      <c r="Q9" s="817"/>
      <c r="R9" s="814"/>
      <c r="S9" s="814"/>
      <c r="T9" s="106"/>
      <c r="U9" s="106"/>
      <c r="V9" s="192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286"/>
    </row>
    <row r="10" spans="1:56" ht="0.95" customHeight="1" x14ac:dyDescent="0.25">
      <c r="A10" s="103"/>
      <c r="B10" s="469"/>
      <c r="C10" s="806"/>
      <c r="D10" s="807"/>
      <c r="E10" s="807"/>
      <c r="F10" s="807"/>
      <c r="G10" s="807"/>
      <c r="H10" s="807"/>
      <c r="I10" s="807"/>
      <c r="J10" s="807"/>
      <c r="K10" s="807"/>
      <c r="L10" s="807"/>
      <c r="M10" s="807"/>
      <c r="N10" s="807"/>
      <c r="O10" s="807"/>
      <c r="P10" s="807"/>
      <c r="Q10" s="807"/>
      <c r="R10" s="814"/>
      <c r="S10" s="814"/>
      <c r="T10" s="106"/>
      <c r="U10" s="106"/>
      <c r="V10" s="192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286"/>
    </row>
    <row r="11" spans="1:56" ht="0.95" customHeight="1" x14ac:dyDescent="0.25">
      <c r="A11" s="103"/>
      <c r="B11" s="469"/>
      <c r="C11" s="806"/>
      <c r="D11" s="807"/>
      <c r="E11" s="807"/>
      <c r="F11" s="807"/>
      <c r="G11" s="807"/>
      <c r="H11" s="807"/>
      <c r="I11" s="807"/>
      <c r="J11" s="807"/>
      <c r="K11" s="807"/>
      <c r="L11" s="807"/>
      <c r="M11" s="807"/>
      <c r="N11" s="807"/>
      <c r="O11" s="807"/>
      <c r="P11" s="807"/>
      <c r="Q11" s="807"/>
      <c r="R11" s="814"/>
      <c r="S11" s="814"/>
      <c r="T11" s="106"/>
      <c r="U11" s="106"/>
      <c r="V11" s="192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286"/>
    </row>
    <row r="12" spans="1:56" ht="0.95" customHeight="1" x14ac:dyDescent="0.3">
      <c r="A12" s="103"/>
      <c r="B12" s="469"/>
      <c r="C12" s="806"/>
      <c r="D12" s="818"/>
      <c r="E12" s="819"/>
      <c r="F12" s="819"/>
      <c r="G12" s="818"/>
      <c r="H12" s="818"/>
      <c r="I12" s="818"/>
      <c r="J12" s="818"/>
      <c r="K12" s="818"/>
      <c r="L12" s="818"/>
      <c r="M12" s="818"/>
      <c r="N12" s="818"/>
      <c r="O12" s="818"/>
      <c r="P12" s="807"/>
      <c r="Q12" s="807"/>
      <c r="R12" s="814"/>
      <c r="S12" s="814"/>
      <c r="T12" s="106"/>
      <c r="U12" s="106"/>
      <c r="V12" s="192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286"/>
    </row>
    <row r="13" spans="1:56" ht="12" customHeight="1" x14ac:dyDescent="0.25">
      <c r="A13" s="103"/>
      <c r="B13" s="469"/>
      <c r="C13" s="806"/>
      <c r="D13" s="820"/>
      <c r="E13" s="821"/>
      <c r="F13" s="821"/>
      <c r="G13" s="821"/>
      <c r="H13" s="821"/>
      <c r="I13" s="821"/>
      <c r="J13" s="821"/>
      <c r="K13" s="821"/>
      <c r="L13" s="821"/>
      <c r="M13" s="821"/>
      <c r="N13" s="821"/>
      <c r="O13" s="821"/>
      <c r="P13" s="821"/>
      <c r="Q13" s="821"/>
      <c r="R13" s="821"/>
      <c r="S13" s="821"/>
      <c r="T13" s="89"/>
      <c r="U13" s="83"/>
      <c r="V13" s="192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286"/>
    </row>
    <row r="14" spans="1:56" ht="20.100000000000001" customHeight="1" x14ac:dyDescent="0.5">
      <c r="A14" s="103"/>
      <c r="B14" s="469"/>
      <c r="C14" s="250">
        <v>1</v>
      </c>
      <c r="D14" s="822"/>
      <c r="E14" s="1077" t="str">
        <f>INI!$H$15</f>
        <v>Mi Empresa &amp; Co</v>
      </c>
      <c r="F14" s="1077"/>
      <c r="G14" s="1077"/>
      <c r="H14" s="1078" t="s">
        <v>191</v>
      </c>
      <c r="I14" s="1078"/>
      <c r="J14" s="1078"/>
      <c r="K14" s="1078"/>
      <c r="L14" s="1078"/>
      <c r="M14" s="1078"/>
      <c r="N14" s="1078"/>
      <c r="O14" s="1078"/>
      <c r="P14" s="1078"/>
      <c r="Q14" s="1078"/>
      <c r="R14" s="760"/>
      <c r="S14" s="257">
        <f ca="1">SB!$C$73</f>
        <v>2014</v>
      </c>
      <c r="T14" s="257"/>
      <c r="U14" s="761"/>
      <c r="V14" s="192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286"/>
    </row>
    <row r="15" spans="1:56" ht="12.75" customHeight="1" x14ac:dyDescent="0.25">
      <c r="A15" s="103"/>
      <c r="B15" s="469"/>
      <c r="C15" s="823"/>
      <c r="D15" s="822"/>
      <c r="E15" s="762"/>
      <c r="F15" s="762"/>
      <c r="G15" s="762"/>
      <c r="H15" s="762"/>
      <c r="I15" s="762"/>
      <c r="J15" s="762"/>
      <c r="K15" s="762"/>
      <c r="L15" s="762"/>
      <c r="M15" s="762"/>
      <c r="N15" s="762"/>
      <c r="O15" s="762"/>
      <c r="P15" s="762"/>
      <c r="Q15" s="762"/>
      <c r="R15" s="762"/>
      <c r="S15" s="762"/>
      <c r="T15" s="762"/>
      <c r="U15" s="761"/>
      <c r="V15" s="192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286"/>
    </row>
    <row r="16" spans="1:56" ht="24.75" customHeight="1" x14ac:dyDescent="0.3">
      <c r="A16" s="103"/>
      <c r="B16" s="469"/>
      <c r="C16" s="823"/>
      <c r="D16" s="822"/>
      <c r="E16" s="763" t="s">
        <v>194</v>
      </c>
      <c r="F16" s="764"/>
      <c r="G16" s="765" t="str">
        <f>SB!C72</f>
        <v>Enero</v>
      </c>
      <c r="H16" s="765" t="str">
        <f>SB!D72</f>
        <v>Febrero</v>
      </c>
      <c r="I16" s="765" t="str">
        <f>SB!E72</f>
        <v>Marzo</v>
      </c>
      <c r="J16" s="765" t="str">
        <f>SB!F72</f>
        <v>Abril</v>
      </c>
      <c r="K16" s="765" t="str">
        <f>SB!G72</f>
        <v>Mayo</v>
      </c>
      <c r="L16" s="765" t="str">
        <f>SB!H72</f>
        <v>Junio</v>
      </c>
      <c r="M16" s="765" t="str">
        <f>SB!I72</f>
        <v>Julio</v>
      </c>
      <c r="N16" s="765" t="str">
        <f>SB!J72</f>
        <v>Agosto</v>
      </c>
      <c r="O16" s="765" t="str">
        <f>SB!K72</f>
        <v>Septiembre</v>
      </c>
      <c r="P16" s="765" t="str">
        <f>SB!L72</f>
        <v>Octubre</v>
      </c>
      <c r="Q16" s="765" t="str">
        <f>SB!M72</f>
        <v>Noviembre</v>
      </c>
      <c r="R16" s="765" t="str">
        <f>SB!N72</f>
        <v>Diciembre</v>
      </c>
      <c r="S16" s="766" t="s">
        <v>0</v>
      </c>
      <c r="T16" s="767" t="s">
        <v>104</v>
      </c>
      <c r="U16" s="761"/>
      <c r="V16" s="122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286"/>
    </row>
    <row r="17" spans="1:56" ht="9.75" customHeight="1" x14ac:dyDescent="0.25">
      <c r="A17" s="103"/>
      <c r="B17" s="51"/>
      <c r="C17" s="121"/>
      <c r="D17" s="90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O17" s="768"/>
      <c r="P17" s="768"/>
      <c r="Q17" s="768"/>
      <c r="R17" s="768"/>
      <c r="S17" s="768"/>
      <c r="T17" s="768"/>
      <c r="U17" s="761"/>
      <c r="V17" s="122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286"/>
    </row>
    <row r="18" spans="1:56" ht="16.5" customHeight="1" x14ac:dyDescent="0.3">
      <c r="A18" s="103"/>
      <c r="B18" s="51"/>
      <c r="C18" s="121"/>
      <c r="D18" s="79"/>
      <c r="E18" s="769" t="s">
        <v>192</v>
      </c>
      <c r="F18" s="769"/>
      <c r="G18" s="770">
        <f>'Presupuesto 1'!H9</f>
        <v>0</v>
      </c>
      <c r="H18" s="770">
        <f>'Presupuesto 1'!I9</f>
        <v>0</v>
      </c>
      <c r="I18" s="770">
        <f>'Presupuesto 1'!J9</f>
        <v>0</v>
      </c>
      <c r="J18" s="770">
        <f>'Presupuesto 1'!K9</f>
        <v>0</v>
      </c>
      <c r="K18" s="770">
        <f>'Presupuesto 1'!L9</f>
        <v>0</v>
      </c>
      <c r="L18" s="770">
        <f>'Presupuesto 1'!M9</f>
        <v>0</v>
      </c>
      <c r="M18" s="770">
        <f>'Presupuesto 1'!N9</f>
        <v>0</v>
      </c>
      <c r="N18" s="770">
        <f>'Presupuesto 1'!O9</f>
        <v>0</v>
      </c>
      <c r="O18" s="770">
        <f>'Presupuesto 1'!P9</f>
        <v>0</v>
      </c>
      <c r="P18" s="770">
        <f>'Presupuesto 1'!Q9</f>
        <v>0</v>
      </c>
      <c r="Q18" s="770">
        <f>'Presupuesto 1'!R9</f>
        <v>0</v>
      </c>
      <c r="R18" s="770">
        <f>'Presupuesto 1'!S9</f>
        <v>0</v>
      </c>
      <c r="S18" s="771">
        <f>SUM(G18:R18)</f>
        <v>0</v>
      </c>
      <c r="T18" s="771"/>
      <c r="U18" s="761"/>
      <c r="V18" s="122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286"/>
    </row>
    <row r="19" spans="1:56" ht="15.75" customHeight="1" x14ac:dyDescent="0.3">
      <c r="A19" s="103"/>
      <c r="B19" s="51"/>
      <c r="C19" s="121"/>
      <c r="D19" s="79"/>
      <c r="E19" s="772" t="s">
        <v>32</v>
      </c>
      <c r="F19" s="773"/>
      <c r="G19" s="774">
        <f>'Presupuesto 1'!H10</f>
        <v>0</v>
      </c>
      <c r="H19" s="774">
        <f>'Presupuesto 1'!I10</f>
        <v>0</v>
      </c>
      <c r="I19" s="774">
        <f>'Presupuesto 1'!J10</f>
        <v>0</v>
      </c>
      <c r="J19" s="774">
        <f>'Presupuesto 1'!K10</f>
        <v>0</v>
      </c>
      <c r="K19" s="774">
        <f>'Presupuesto 1'!L10</f>
        <v>0</v>
      </c>
      <c r="L19" s="774">
        <f>'Presupuesto 1'!M10</f>
        <v>0</v>
      </c>
      <c r="M19" s="774">
        <f>'Presupuesto 1'!N10</f>
        <v>0</v>
      </c>
      <c r="N19" s="774">
        <f>'Presupuesto 1'!O10</f>
        <v>0</v>
      </c>
      <c r="O19" s="774">
        <f>'Presupuesto 1'!P10</f>
        <v>0</v>
      </c>
      <c r="P19" s="774">
        <f>'Presupuesto 1'!Q10</f>
        <v>0</v>
      </c>
      <c r="Q19" s="774">
        <f>'Presupuesto 1'!R10</f>
        <v>0</v>
      </c>
      <c r="R19" s="774">
        <f>'Presupuesto 1'!S10</f>
        <v>0</v>
      </c>
      <c r="S19" s="775">
        <f>SUM(G19:R19)</f>
        <v>0</v>
      </c>
      <c r="T19" s="776">
        <f>IF(S$18=0,0,S19/S$18)</f>
        <v>0</v>
      </c>
      <c r="U19" s="761"/>
      <c r="V19" s="122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286"/>
    </row>
    <row r="20" spans="1:56" ht="16.5" x14ac:dyDescent="0.3">
      <c r="A20" s="103"/>
      <c r="B20" s="51"/>
      <c r="C20" s="121"/>
      <c r="D20" s="79"/>
      <c r="E20" s="769" t="s">
        <v>193</v>
      </c>
      <c r="F20" s="773"/>
      <c r="G20" s="770">
        <f>SUM(G18:G19)</f>
        <v>0</v>
      </c>
      <c r="H20" s="770">
        <f t="shared" ref="H20:S20" si="0">SUM(H18:H19)</f>
        <v>0</v>
      </c>
      <c r="I20" s="770">
        <f t="shared" si="0"/>
        <v>0</v>
      </c>
      <c r="J20" s="770">
        <f t="shared" si="0"/>
        <v>0</v>
      </c>
      <c r="K20" s="770">
        <f t="shared" si="0"/>
        <v>0</v>
      </c>
      <c r="L20" s="770">
        <f t="shared" si="0"/>
        <v>0</v>
      </c>
      <c r="M20" s="770">
        <f t="shared" si="0"/>
        <v>0</v>
      </c>
      <c r="N20" s="770">
        <f t="shared" si="0"/>
        <v>0</v>
      </c>
      <c r="O20" s="770">
        <f t="shared" si="0"/>
        <v>0</v>
      </c>
      <c r="P20" s="770">
        <f t="shared" si="0"/>
        <v>0</v>
      </c>
      <c r="Q20" s="770">
        <f t="shared" si="0"/>
        <v>0</v>
      </c>
      <c r="R20" s="770">
        <f t="shared" si="0"/>
        <v>0</v>
      </c>
      <c r="S20" s="770">
        <f t="shared" si="0"/>
        <v>0</v>
      </c>
      <c r="T20" s="776">
        <f>IF(S$18=0,0,S20/S$18)</f>
        <v>0</v>
      </c>
      <c r="U20" s="761"/>
      <c r="V20" s="122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6"/>
    </row>
    <row r="21" spans="1:56" ht="16.5" x14ac:dyDescent="0.3">
      <c r="A21" s="103"/>
      <c r="B21" s="51"/>
      <c r="C21" s="121"/>
      <c r="D21" s="79"/>
      <c r="E21" s="772"/>
      <c r="F21" s="773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1"/>
      <c r="T21" s="771"/>
      <c r="U21" s="761"/>
      <c r="V21" s="122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286"/>
    </row>
    <row r="22" spans="1:56" ht="17.25" x14ac:dyDescent="0.3">
      <c r="A22" s="103"/>
      <c r="B22" s="51"/>
      <c r="C22" s="121"/>
      <c r="D22" s="79"/>
      <c r="E22" s="763" t="s">
        <v>195</v>
      </c>
      <c r="F22" s="764"/>
      <c r="G22" s="765" t="str">
        <f t="shared" ref="G22:S22" si="1">G16</f>
        <v>Enero</v>
      </c>
      <c r="H22" s="765" t="str">
        <f t="shared" si="1"/>
        <v>Febrero</v>
      </c>
      <c r="I22" s="765" t="str">
        <f t="shared" si="1"/>
        <v>Marzo</v>
      </c>
      <c r="J22" s="765" t="str">
        <f t="shared" si="1"/>
        <v>Abril</v>
      </c>
      <c r="K22" s="765" t="str">
        <f t="shared" si="1"/>
        <v>Mayo</v>
      </c>
      <c r="L22" s="765" t="str">
        <f t="shared" si="1"/>
        <v>Junio</v>
      </c>
      <c r="M22" s="765" t="str">
        <f t="shared" si="1"/>
        <v>Julio</v>
      </c>
      <c r="N22" s="765" t="str">
        <f t="shared" si="1"/>
        <v>Agosto</v>
      </c>
      <c r="O22" s="765" t="str">
        <f t="shared" si="1"/>
        <v>Septiembre</v>
      </c>
      <c r="P22" s="765" t="str">
        <f t="shared" si="1"/>
        <v>Octubre</v>
      </c>
      <c r="Q22" s="765" t="str">
        <f t="shared" si="1"/>
        <v>Noviembre</v>
      </c>
      <c r="R22" s="765" t="str">
        <f t="shared" si="1"/>
        <v>Diciembre</v>
      </c>
      <c r="S22" s="777" t="str">
        <f t="shared" si="1"/>
        <v>Total</v>
      </c>
      <c r="T22" s="767" t="s">
        <v>104</v>
      </c>
      <c r="U22" s="761"/>
      <c r="V22" s="122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286"/>
    </row>
    <row r="23" spans="1:56" ht="11.25" customHeight="1" x14ac:dyDescent="0.3">
      <c r="A23" s="103"/>
      <c r="B23" s="51"/>
      <c r="C23" s="121"/>
      <c r="D23" s="79"/>
      <c r="E23" s="772"/>
      <c r="F23" s="773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1"/>
      <c r="T23" s="771"/>
      <c r="U23" s="761"/>
      <c r="V23" s="122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286"/>
    </row>
    <row r="24" spans="1:56" ht="16.5" x14ac:dyDescent="0.3">
      <c r="A24" s="103"/>
      <c r="B24" s="51"/>
      <c r="C24" s="121"/>
      <c r="D24" s="79"/>
      <c r="E24" s="769" t="s">
        <v>24</v>
      </c>
      <c r="F24" s="773"/>
      <c r="G24" s="771">
        <f>'Presupuesto 1'!H15</f>
        <v>0</v>
      </c>
      <c r="H24" s="771">
        <f>'Presupuesto 1'!I15</f>
        <v>0</v>
      </c>
      <c r="I24" s="771">
        <f>'Presupuesto 1'!J15</f>
        <v>0</v>
      </c>
      <c r="J24" s="771">
        <f>'Presupuesto 1'!K15</f>
        <v>0</v>
      </c>
      <c r="K24" s="771">
        <f>'Presupuesto 1'!L15</f>
        <v>0</v>
      </c>
      <c r="L24" s="771">
        <f>'Presupuesto 1'!M15</f>
        <v>0</v>
      </c>
      <c r="M24" s="771">
        <f>'Presupuesto 1'!N15</f>
        <v>0</v>
      </c>
      <c r="N24" s="771">
        <f>'Presupuesto 1'!O15</f>
        <v>0</v>
      </c>
      <c r="O24" s="771">
        <f>'Presupuesto 1'!P15</f>
        <v>0</v>
      </c>
      <c r="P24" s="771">
        <f>'Presupuesto 1'!Q15</f>
        <v>0</v>
      </c>
      <c r="Q24" s="771">
        <f>'Presupuesto 1'!R15</f>
        <v>0</v>
      </c>
      <c r="R24" s="771">
        <f>'Presupuesto 1'!S15</f>
        <v>0</v>
      </c>
      <c r="S24" s="771">
        <f t="shared" ref="S24:S54" si="2">SUM(G24:R24)</f>
        <v>0</v>
      </c>
      <c r="T24" s="778">
        <f>IF(S$20=0,0,S24/S$20)</f>
        <v>0</v>
      </c>
      <c r="U24" s="761"/>
      <c r="V24" s="122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286"/>
    </row>
    <row r="25" spans="1:56" ht="6" customHeight="1" x14ac:dyDescent="0.3">
      <c r="A25" s="103"/>
      <c r="B25" s="51"/>
      <c r="C25" s="121"/>
      <c r="D25" s="79"/>
      <c r="E25" s="769"/>
      <c r="F25" s="773"/>
      <c r="G25" s="770"/>
      <c r="H25" s="770"/>
      <c r="I25" s="770"/>
      <c r="J25" s="770"/>
      <c r="K25" s="770"/>
      <c r="L25" s="770"/>
      <c r="M25" s="770"/>
      <c r="N25" s="770"/>
      <c r="O25" s="770"/>
      <c r="P25" s="770"/>
      <c r="Q25" s="770"/>
      <c r="R25" s="770"/>
      <c r="S25" s="771"/>
      <c r="T25" s="771"/>
      <c r="U25" s="761"/>
      <c r="V25" s="122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286"/>
    </row>
    <row r="26" spans="1:56" ht="16.5" x14ac:dyDescent="0.3">
      <c r="A26" s="103"/>
      <c r="B26" s="51"/>
      <c r="C26" s="121"/>
      <c r="D26" s="79"/>
      <c r="E26" s="769" t="s">
        <v>155</v>
      </c>
      <c r="F26" s="773"/>
      <c r="G26" s="770">
        <f>SUM(G27:G28)</f>
        <v>0</v>
      </c>
      <c r="H26" s="770">
        <f>SUM(H27:H28)</f>
        <v>0</v>
      </c>
      <c r="I26" s="770">
        <f t="shared" ref="I26:R26" si="3">SUM(I27:I28)</f>
        <v>0</v>
      </c>
      <c r="J26" s="770">
        <f t="shared" si="3"/>
        <v>0</v>
      </c>
      <c r="K26" s="770">
        <f t="shared" si="3"/>
        <v>0</v>
      </c>
      <c r="L26" s="770">
        <f t="shared" si="3"/>
        <v>0</v>
      </c>
      <c r="M26" s="770">
        <f t="shared" si="3"/>
        <v>0</v>
      </c>
      <c r="N26" s="770">
        <f t="shared" si="3"/>
        <v>0</v>
      </c>
      <c r="O26" s="770">
        <f t="shared" si="3"/>
        <v>0</v>
      </c>
      <c r="P26" s="770">
        <f t="shared" si="3"/>
        <v>0</v>
      </c>
      <c r="Q26" s="770">
        <f t="shared" si="3"/>
        <v>0</v>
      </c>
      <c r="R26" s="770">
        <f t="shared" si="3"/>
        <v>0</v>
      </c>
      <c r="S26" s="771">
        <f t="shared" si="2"/>
        <v>0</v>
      </c>
      <c r="T26" s="778">
        <f t="shared" ref="T26:T67" si="4">IF(S$20=0,0,S26/S$20)</f>
        <v>0</v>
      </c>
      <c r="U26" s="761"/>
      <c r="V26" s="122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286"/>
    </row>
    <row r="27" spans="1:56" ht="16.5" x14ac:dyDescent="0.3">
      <c r="A27" s="103"/>
      <c r="B27" s="51"/>
      <c r="C27" s="121"/>
      <c r="D27" s="79"/>
      <c r="E27" s="772" t="s">
        <v>197</v>
      </c>
      <c r="F27" s="773"/>
      <c r="G27" s="774">
        <f>+'Presupuesto 1'!H21</f>
        <v>0</v>
      </c>
      <c r="H27" s="774">
        <f>+'Presupuesto 1'!I21</f>
        <v>0</v>
      </c>
      <c r="I27" s="774">
        <f>+'Presupuesto 1'!J21</f>
        <v>0</v>
      </c>
      <c r="J27" s="774">
        <f>+'Presupuesto 1'!K21</f>
        <v>0</v>
      </c>
      <c r="K27" s="774">
        <f>+'Presupuesto 1'!L21</f>
        <v>0</v>
      </c>
      <c r="L27" s="774">
        <f>+'Presupuesto 1'!M21</f>
        <v>0</v>
      </c>
      <c r="M27" s="774">
        <f>+'Presupuesto 1'!N21</f>
        <v>0</v>
      </c>
      <c r="N27" s="774">
        <f>+'Presupuesto 1'!O21</f>
        <v>0</v>
      </c>
      <c r="O27" s="774">
        <f>+'Presupuesto 1'!P21</f>
        <v>0</v>
      </c>
      <c r="P27" s="774">
        <f>+'Presupuesto 1'!Q21</f>
        <v>0</v>
      </c>
      <c r="Q27" s="774">
        <f>+'Presupuesto 1'!R21</f>
        <v>0</v>
      </c>
      <c r="R27" s="774">
        <f>+'Presupuesto 1'!S21</f>
        <v>0</v>
      </c>
      <c r="S27" s="775">
        <f t="shared" si="2"/>
        <v>0</v>
      </c>
      <c r="T27" s="776">
        <f t="shared" si="4"/>
        <v>0</v>
      </c>
      <c r="U27" s="761"/>
      <c r="V27" s="122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286"/>
    </row>
    <row r="28" spans="1:56" ht="16.5" x14ac:dyDescent="0.3">
      <c r="A28" s="103"/>
      <c r="B28" s="51"/>
      <c r="C28" s="121"/>
      <c r="D28" s="79"/>
      <c r="E28" s="772" t="s">
        <v>198</v>
      </c>
      <c r="F28" s="773"/>
      <c r="G28" s="774">
        <f>+'Presupuesto 1'!H34</f>
        <v>0</v>
      </c>
      <c r="H28" s="774">
        <f>+'Presupuesto 1'!I34</f>
        <v>0</v>
      </c>
      <c r="I28" s="774">
        <f>+'Presupuesto 1'!J34</f>
        <v>0</v>
      </c>
      <c r="J28" s="774">
        <f>+'Presupuesto 1'!K34</f>
        <v>0</v>
      </c>
      <c r="K28" s="774">
        <f>+'Presupuesto 1'!L34</f>
        <v>0</v>
      </c>
      <c r="L28" s="774">
        <f>+'Presupuesto 1'!M34</f>
        <v>0</v>
      </c>
      <c r="M28" s="774">
        <f>+'Presupuesto 1'!N34</f>
        <v>0</v>
      </c>
      <c r="N28" s="774">
        <f>+'Presupuesto 1'!O34</f>
        <v>0</v>
      </c>
      <c r="O28" s="774">
        <f>+'Presupuesto 1'!P34</f>
        <v>0</v>
      </c>
      <c r="P28" s="774">
        <f>+'Presupuesto 1'!Q34</f>
        <v>0</v>
      </c>
      <c r="Q28" s="774">
        <f>+'Presupuesto 1'!R34</f>
        <v>0</v>
      </c>
      <c r="R28" s="774">
        <f>+'Presupuesto 1'!S34</f>
        <v>0</v>
      </c>
      <c r="S28" s="775">
        <f t="shared" si="2"/>
        <v>0</v>
      </c>
      <c r="T28" s="776">
        <f t="shared" si="4"/>
        <v>0</v>
      </c>
      <c r="U28" s="761"/>
      <c r="V28" s="122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286"/>
    </row>
    <row r="29" spans="1:56" ht="5.25" customHeight="1" x14ac:dyDescent="0.3">
      <c r="A29" s="103"/>
      <c r="B29" s="51"/>
      <c r="C29" s="121"/>
      <c r="D29" s="79"/>
      <c r="E29" s="772"/>
      <c r="F29" s="773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5"/>
      <c r="T29" s="776"/>
      <c r="U29" s="761"/>
      <c r="V29" s="122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286"/>
    </row>
    <row r="30" spans="1:56" ht="16.5" x14ac:dyDescent="0.3">
      <c r="A30" s="103"/>
      <c r="B30" s="51"/>
      <c r="C30" s="121"/>
      <c r="D30" s="79"/>
      <c r="E30" s="769" t="s">
        <v>196</v>
      </c>
      <c r="F30" s="773"/>
      <c r="G30" s="770">
        <f>SUM(G31:G34)</f>
        <v>0</v>
      </c>
      <c r="H30" s="770">
        <f>SUM(H31:H34)</f>
        <v>0</v>
      </c>
      <c r="I30" s="770">
        <f t="shared" ref="I30:R30" si="5">SUM(I31:I34)</f>
        <v>0</v>
      </c>
      <c r="J30" s="770">
        <f t="shared" si="5"/>
        <v>0</v>
      </c>
      <c r="K30" s="770">
        <f t="shared" si="5"/>
        <v>0</v>
      </c>
      <c r="L30" s="770">
        <f t="shared" si="5"/>
        <v>0</v>
      </c>
      <c r="M30" s="770">
        <f t="shared" si="5"/>
        <v>0</v>
      </c>
      <c r="N30" s="770">
        <f t="shared" si="5"/>
        <v>0</v>
      </c>
      <c r="O30" s="770">
        <f t="shared" si="5"/>
        <v>0</v>
      </c>
      <c r="P30" s="770">
        <f t="shared" si="5"/>
        <v>0</v>
      </c>
      <c r="Q30" s="770">
        <f t="shared" si="5"/>
        <v>0</v>
      </c>
      <c r="R30" s="770">
        <f t="shared" si="5"/>
        <v>0</v>
      </c>
      <c r="S30" s="771">
        <f t="shared" si="2"/>
        <v>0</v>
      </c>
      <c r="T30" s="778">
        <f t="shared" si="4"/>
        <v>0</v>
      </c>
      <c r="U30" s="761"/>
      <c r="V30" s="122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286"/>
    </row>
    <row r="31" spans="1:56" ht="16.5" x14ac:dyDescent="0.3">
      <c r="A31" s="103"/>
      <c r="B31" s="51"/>
      <c r="C31" s="121"/>
      <c r="D31" s="79"/>
      <c r="E31" s="772" t="s">
        <v>199</v>
      </c>
      <c r="F31" s="773"/>
      <c r="G31" s="774">
        <f>+'Presupuesto 1'!H25</f>
        <v>0</v>
      </c>
      <c r="H31" s="774">
        <f>+'Presupuesto 1'!I25</f>
        <v>0</v>
      </c>
      <c r="I31" s="774">
        <f>+'Presupuesto 1'!J25</f>
        <v>0</v>
      </c>
      <c r="J31" s="774">
        <f>+'Presupuesto 1'!K25</f>
        <v>0</v>
      </c>
      <c r="K31" s="774">
        <f>+'Presupuesto 1'!L25</f>
        <v>0</v>
      </c>
      <c r="L31" s="774">
        <f>+'Presupuesto 1'!M25</f>
        <v>0</v>
      </c>
      <c r="M31" s="774">
        <f>+'Presupuesto 1'!N25</f>
        <v>0</v>
      </c>
      <c r="N31" s="774">
        <f>+'Presupuesto 1'!O25</f>
        <v>0</v>
      </c>
      <c r="O31" s="774">
        <f>+'Presupuesto 1'!P25</f>
        <v>0</v>
      </c>
      <c r="P31" s="774">
        <f>+'Presupuesto 1'!Q25</f>
        <v>0</v>
      </c>
      <c r="Q31" s="774">
        <f>+'Presupuesto 1'!R25</f>
        <v>0</v>
      </c>
      <c r="R31" s="774">
        <f>+'Presupuesto 1'!S25</f>
        <v>0</v>
      </c>
      <c r="S31" s="775">
        <f t="shared" si="2"/>
        <v>0</v>
      </c>
      <c r="T31" s="776">
        <f t="shared" si="4"/>
        <v>0</v>
      </c>
      <c r="U31" s="761"/>
      <c r="V31" s="122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286"/>
    </row>
    <row r="32" spans="1:56" ht="16.5" x14ac:dyDescent="0.3">
      <c r="A32" s="103"/>
      <c r="B32" s="51"/>
      <c r="C32" s="121"/>
      <c r="D32" s="79"/>
      <c r="E32" s="772" t="s">
        <v>200</v>
      </c>
      <c r="F32" s="773"/>
      <c r="G32" s="774">
        <f>+'Presupuesto 1'!H26</f>
        <v>0</v>
      </c>
      <c r="H32" s="774">
        <f>+'Presupuesto 1'!I26</f>
        <v>0</v>
      </c>
      <c r="I32" s="774">
        <f>+'Presupuesto 1'!J26</f>
        <v>0</v>
      </c>
      <c r="J32" s="774">
        <f>+'Presupuesto 1'!K26</f>
        <v>0</v>
      </c>
      <c r="K32" s="774">
        <f>+'Presupuesto 1'!L26</f>
        <v>0</v>
      </c>
      <c r="L32" s="774">
        <f>+'Presupuesto 1'!M26</f>
        <v>0</v>
      </c>
      <c r="M32" s="774">
        <f>+'Presupuesto 1'!N26</f>
        <v>0</v>
      </c>
      <c r="N32" s="774">
        <f>+'Presupuesto 1'!O26</f>
        <v>0</v>
      </c>
      <c r="O32" s="774">
        <f>+'Presupuesto 1'!P26</f>
        <v>0</v>
      </c>
      <c r="P32" s="774">
        <f>+'Presupuesto 1'!Q26</f>
        <v>0</v>
      </c>
      <c r="Q32" s="774">
        <f>+'Presupuesto 1'!R26</f>
        <v>0</v>
      </c>
      <c r="R32" s="774">
        <f>+'Presupuesto 1'!S26</f>
        <v>0</v>
      </c>
      <c r="S32" s="775">
        <f t="shared" si="2"/>
        <v>0</v>
      </c>
      <c r="T32" s="776">
        <f t="shared" si="4"/>
        <v>0</v>
      </c>
      <c r="U32" s="761"/>
      <c r="V32" s="122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286"/>
    </row>
    <row r="33" spans="1:56" ht="16.5" x14ac:dyDescent="0.3">
      <c r="A33" s="103"/>
      <c r="B33" s="51"/>
      <c r="C33" s="121"/>
      <c r="D33" s="79"/>
      <c r="E33" s="772" t="s">
        <v>201</v>
      </c>
      <c r="F33" s="773"/>
      <c r="G33" s="774">
        <f>+'Presupuesto 1'!H27</f>
        <v>0</v>
      </c>
      <c r="H33" s="774">
        <f>+'Presupuesto 1'!I27</f>
        <v>0</v>
      </c>
      <c r="I33" s="774">
        <f>+'Presupuesto 1'!J27</f>
        <v>0</v>
      </c>
      <c r="J33" s="774">
        <f>+'Presupuesto 1'!K27</f>
        <v>0</v>
      </c>
      <c r="K33" s="774">
        <f>+'Presupuesto 1'!L27</f>
        <v>0</v>
      </c>
      <c r="L33" s="774">
        <f>+'Presupuesto 1'!M27</f>
        <v>0</v>
      </c>
      <c r="M33" s="774">
        <f>+'Presupuesto 1'!N27</f>
        <v>0</v>
      </c>
      <c r="N33" s="774">
        <f>+'Presupuesto 1'!O27</f>
        <v>0</v>
      </c>
      <c r="O33" s="774">
        <f>+'Presupuesto 1'!P27</f>
        <v>0</v>
      </c>
      <c r="P33" s="774">
        <f>+'Presupuesto 1'!Q27</f>
        <v>0</v>
      </c>
      <c r="Q33" s="774">
        <f>+'Presupuesto 1'!R27</f>
        <v>0</v>
      </c>
      <c r="R33" s="774">
        <f>+'Presupuesto 1'!S27</f>
        <v>0</v>
      </c>
      <c r="S33" s="775">
        <f t="shared" si="2"/>
        <v>0</v>
      </c>
      <c r="T33" s="776">
        <f t="shared" si="4"/>
        <v>0</v>
      </c>
      <c r="U33" s="761"/>
      <c r="V33" s="122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286"/>
    </row>
    <row r="34" spans="1:56" ht="16.5" x14ac:dyDescent="0.3">
      <c r="A34" s="103"/>
      <c r="B34" s="51"/>
      <c r="C34" s="121"/>
      <c r="D34" s="79"/>
      <c r="E34" s="772" t="s">
        <v>202</v>
      </c>
      <c r="F34" s="773"/>
      <c r="G34" s="774">
        <f>+'Presupuesto 1'!H28</f>
        <v>0</v>
      </c>
      <c r="H34" s="774">
        <f>+'Presupuesto 1'!I28</f>
        <v>0</v>
      </c>
      <c r="I34" s="774">
        <f>+'Presupuesto 1'!J28</f>
        <v>0</v>
      </c>
      <c r="J34" s="774">
        <f>+'Presupuesto 1'!K28</f>
        <v>0</v>
      </c>
      <c r="K34" s="774">
        <f>+'Presupuesto 1'!L28</f>
        <v>0</v>
      </c>
      <c r="L34" s="774">
        <f>+'Presupuesto 1'!M28</f>
        <v>0</v>
      </c>
      <c r="M34" s="774">
        <f>+'Presupuesto 1'!N28</f>
        <v>0</v>
      </c>
      <c r="N34" s="774">
        <f>+'Presupuesto 1'!O28</f>
        <v>0</v>
      </c>
      <c r="O34" s="774">
        <f>+'Presupuesto 1'!P28</f>
        <v>0</v>
      </c>
      <c r="P34" s="774">
        <f>+'Presupuesto 1'!Q28</f>
        <v>0</v>
      </c>
      <c r="Q34" s="774">
        <f>+'Presupuesto 1'!R28</f>
        <v>0</v>
      </c>
      <c r="R34" s="774">
        <f>+'Presupuesto 1'!S28</f>
        <v>0</v>
      </c>
      <c r="S34" s="775">
        <f t="shared" si="2"/>
        <v>0</v>
      </c>
      <c r="T34" s="776">
        <f t="shared" si="4"/>
        <v>0</v>
      </c>
      <c r="U34" s="761"/>
      <c r="V34" s="122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286"/>
    </row>
    <row r="35" spans="1:56" ht="8.25" customHeight="1" x14ac:dyDescent="0.3">
      <c r="A35" s="103"/>
      <c r="B35" s="51"/>
      <c r="C35" s="121"/>
      <c r="D35" s="79"/>
      <c r="E35" s="772"/>
      <c r="F35" s="773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5"/>
      <c r="T35" s="779">
        <f t="shared" si="4"/>
        <v>0</v>
      </c>
      <c r="U35" s="761"/>
      <c r="V35" s="122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286"/>
    </row>
    <row r="36" spans="1:56" ht="14.25" customHeight="1" x14ac:dyDescent="0.3">
      <c r="A36" s="103"/>
      <c r="B36" s="51"/>
      <c r="C36" s="121"/>
      <c r="D36" s="79"/>
      <c r="E36" s="769" t="s">
        <v>207</v>
      </c>
      <c r="F36" s="773"/>
      <c r="G36" s="770">
        <f>'Presupuesto 1'!H31</f>
        <v>0</v>
      </c>
      <c r="H36" s="770">
        <f>'Presupuesto 1'!I31</f>
        <v>0</v>
      </c>
      <c r="I36" s="770">
        <f>'Presupuesto 1'!J31</f>
        <v>0</v>
      </c>
      <c r="J36" s="770">
        <f>'Presupuesto 1'!K31</f>
        <v>0</v>
      </c>
      <c r="K36" s="770">
        <f>'Presupuesto 1'!L31</f>
        <v>0</v>
      </c>
      <c r="L36" s="770">
        <f>'Presupuesto 1'!M31</f>
        <v>0</v>
      </c>
      <c r="M36" s="770">
        <f>'Presupuesto 1'!N31</f>
        <v>0</v>
      </c>
      <c r="N36" s="770">
        <f>'Presupuesto 1'!O31</f>
        <v>0</v>
      </c>
      <c r="O36" s="770">
        <f>'Presupuesto 1'!P31</f>
        <v>0</v>
      </c>
      <c r="P36" s="770">
        <f>'Presupuesto 1'!Q31</f>
        <v>0</v>
      </c>
      <c r="Q36" s="770">
        <f>'Presupuesto 1'!R31</f>
        <v>0</v>
      </c>
      <c r="R36" s="770">
        <f>'Presupuesto 1'!S31</f>
        <v>0</v>
      </c>
      <c r="S36" s="771">
        <f t="shared" si="2"/>
        <v>0</v>
      </c>
      <c r="T36" s="778">
        <f t="shared" si="4"/>
        <v>0</v>
      </c>
      <c r="U36" s="761"/>
      <c r="V36" s="122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286"/>
    </row>
    <row r="37" spans="1:56" ht="8.25" customHeight="1" x14ac:dyDescent="0.3">
      <c r="A37" s="103"/>
      <c r="B37" s="51"/>
      <c r="C37" s="121"/>
      <c r="D37" s="79"/>
      <c r="E37" s="772"/>
      <c r="F37" s="773"/>
      <c r="G37" s="774"/>
      <c r="H37" s="774"/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5"/>
      <c r="T37" s="779">
        <f t="shared" si="4"/>
        <v>0</v>
      </c>
      <c r="U37" s="761"/>
      <c r="V37" s="122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286"/>
    </row>
    <row r="38" spans="1:56" ht="16.5" x14ac:dyDescent="0.3">
      <c r="A38" s="103"/>
      <c r="B38" s="51"/>
      <c r="C38" s="121"/>
      <c r="D38" s="79"/>
      <c r="E38" s="769" t="s">
        <v>203</v>
      </c>
      <c r="F38" s="773"/>
      <c r="G38" s="770">
        <f>SUM(G39:G52)</f>
        <v>0</v>
      </c>
      <c r="H38" s="770">
        <f>SUM(H39:H52)</f>
        <v>0</v>
      </c>
      <c r="I38" s="770">
        <f t="shared" ref="I38:R38" si="6">SUM(I39:I52)</f>
        <v>0</v>
      </c>
      <c r="J38" s="770">
        <f t="shared" si="6"/>
        <v>0</v>
      </c>
      <c r="K38" s="770">
        <f t="shared" si="6"/>
        <v>0</v>
      </c>
      <c r="L38" s="770">
        <f t="shared" si="6"/>
        <v>0</v>
      </c>
      <c r="M38" s="770">
        <f t="shared" si="6"/>
        <v>0</v>
      </c>
      <c r="N38" s="770">
        <f t="shared" si="6"/>
        <v>0</v>
      </c>
      <c r="O38" s="770">
        <f t="shared" si="6"/>
        <v>0</v>
      </c>
      <c r="P38" s="770">
        <f t="shared" si="6"/>
        <v>0</v>
      </c>
      <c r="Q38" s="770">
        <f t="shared" si="6"/>
        <v>0</v>
      </c>
      <c r="R38" s="770">
        <f t="shared" si="6"/>
        <v>0</v>
      </c>
      <c r="S38" s="771">
        <f t="shared" si="2"/>
        <v>0</v>
      </c>
      <c r="T38" s="778">
        <f t="shared" si="4"/>
        <v>0</v>
      </c>
      <c r="U38" s="761"/>
      <c r="V38" s="122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286"/>
    </row>
    <row r="39" spans="1:56" ht="16.5" x14ac:dyDescent="0.3">
      <c r="A39" s="103"/>
      <c r="B39" s="51"/>
      <c r="C39" s="121"/>
      <c r="D39" s="79"/>
      <c r="E39" s="772" t="s">
        <v>204</v>
      </c>
      <c r="F39" s="773"/>
      <c r="G39" s="774">
        <f>+'Presupuesto 1'!H22</f>
        <v>0</v>
      </c>
      <c r="H39" s="774">
        <f>+'Presupuesto 1'!I22</f>
        <v>0</v>
      </c>
      <c r="I39" s="774">
        <f>+'Presupuesto 1'!J22</f>
        <v>0</v>
      </c>
      <c r="J39" s="774">
        <f>+'Presupuesto 1'!K22</f>
        <v>0</v>
      </c>
      <c r="K39" s="774">
        <f>+'Presupuesto 1'!L22</f>
        <v>0</v>
      </c>
      <c r="L39" s="774">
        <f>+'Presupuesto 1'!M22</f>
        <v>0</v>
      </c>
      <c r="M39" s="774">
        <f>+'Presupuesto 1'!N22</f>
        <v>0</v>
      </c>
      <c r="N39" s="774">
        <f>+'Presupuesto 1'!O22</f>
        <v>0</v>
      </c>
      <c r="O39" s="774">
        <f>+'Presupuesto 1'!P22</f>
        <v>0</v>
      </c>
      <c r="P39" s="774">
        <f>+'Presupuesto 1'!Q22</f>
        <v>0</v>
      </c>
      <c r="Q39" s="774">
        <f>+'Presupuesto 1'!R22</f>
        <v>0</v>
      </c>
      <c r="R39" s="774">
        <f>+'Presupuesto 1'!S22</f>
        <v>0</v>
      </c>
      <c r="S39" s="775">
        <f t="shared" si="2"/>
        <v>0</v>
      </c>
      <c r="T39" s="776">
        <f t="shared" si="4"/>
        <v>0</v>
      </c>
      <c r="U39" s="761"/>
      <c r="V39" s="122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286"/>
    </row>
    <row r="40" spans="1:56" ht="16.5" x14ac:dyDescent="0.3">
      <c r="A40" s="103"/>
      <c r="B40" s="51"/>
      <c r="C40" s="121"/>
      <c r="D40" s="79"/>
      <c r="E40" s="772" t="s">
        <v>208</v>
      </c>
      <c r="F40" s="773"/>
      <c r="G40" s="774">
        <f>'Presupuesto 1'!H32</f>
        <v>0</v>
      </c>
      <c r="H40" s="774">
        <f>'Presupuesto 1'!I32</f>
        <v>0</v>
      </c>
      <c r="I40" s="774">
        <f>'Presupuesto 1'!J32</f>
        <v>0</v>
      </c>
      <c r="J40" s="774">
        <f>'Presupuesto 1'!K32</f>
        <v>0</v>
      </c>
      <c r="K40" s="774">
        <f>'Presupuesto 1'!L32</f>
        <v>0</v>
      </c>
      <c r="L40" s="774">
        <f>'Presupuesto 1'!M32</f>
        <v>0</v>
      </c>
      <c r="M40" s="774">
        <f>'Presupuesto 1'!N32</f>
        <v>0</v>
      </c>
      <c r="N40" s="774">
        <f>'Presupuesto 1'!O32</f>
        <v>0</v>
      </c>
      <c r="O40" s="774">
        <f>'Presupuesto 1'!P32</f>
        <v>0</v>
      </c>
      <c r="P40" s="774">
        <f>'Presupuesto 1'!Q32</f>
        <v>0</v>
      </c>
      <c r="Q40" s="774">
        <f>'Presupuesto 1'!R32</f>
        <v>0</v>
      </c>
      <c r="R40" s="774">
        <f>'Presupuesto 1'!S32</f>
        <v>0</v>
      </c>
      <c r="S40" s="775">
        <f t="shared" si="2"/>
        <v>0</v>
      </c>
      <c r="T40" s="776">
        <f t="shared" si="4"/>
        <v>0</v>
      </c>
      <c r="U40" s="761"/>
      <c r="V40" s="122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286"/>
    </row>
    <row r="41" spans="1:56" ht="16.5" x14ac:dyDescent="0.3">
      <c r="A41" s="103"/>
      <c r="B41" s="51"/>
      <c r="C41" s="121"/>
      <c r="D41" s="79"/>
      <c r="E41" s="772" t="s">
        <v>209</v>
      </c>
      <c r="F41" s="773"/>
      <c r="G41" s="774">
        <f>'Presupuesto 1'!H33</f>
        <v>0</v>
      </c>
      <c r="H41" s="774">
        <f>'Presupuesto 1'!I33</f>
        <v>0</v>
      </c>
      <c r="I41" s="774">
        <f>'Presupuesto 1'!J33</f>
        <v>0</v>
      </c>
      <c r="J41" s="774">
        <f>'Presupuesto 1'!K33</f>
        <v>0</v>
      </c>
      <c r="K41" s="774">
        <f>'Presupuesto 1'!L33</f>
        <v>0</v>
      </c>
      <c r="L41" s="774">
        <f>'Presupuesto 1'!M33</f>
        <v>0</v>
      </c>
      <c r="M41" s="774">
        <f>'Presupuesto 1'!N33</f>
        <v>0</v>
      </c>
      <c r="N41" s="774">
        <f>'Presupuesto 1'!O33</f>
        <v>0</v>
      </c>
      <c r="O41" s="774">
        <f>'Presupuesto 1'!P33</f>
        <v>0</v>
      </c>
      <c r="P41" s="774">
        <f>'Presupuesto 1'!Q33</f>
        <v>0</v>
      </c>
      <c r="Q41" s="774">
        <f>'Presupuesto 1'!R33</f>
        <v>0</v>
      </c>
      <c r="R41" s="774">
        <f>'Presupuesto 1'!S33</f>
        <v>0</v>
      </c>
      <c r="S41" s="775">
        <f t="shared" si="2"/>
        <v>0</v>
      </c>
      <c r="T41" s="776">
        <f t="shared" si="4"/>
        <v>0</v>
      </c>
      <c r="U41" s="761"/>
      <c r="V41" s="122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286"/>
    </row>
    <row r="42" spans="1:56" ht="16.5" x14ac:dyDescent="0.3">
      <c r="A42" s="103"/>
      <c r="B42" s="51"/>
      <c r="C42" s="121"/>
      <c r="D42" s="79"/>
      <c r="E42" s="780" t="str">
        <f>+'Presupuesto 1'!E37</f>
        <v>Alquileres</v>
      </c>
      <c r="F42" s="773"/>
      <c r="G42" s="774">
        <f>+'Presupuesto 1'!H37</f>
        <v>0</v>
      </c>
      <c r="H42" s="774">
        <f>+'Presupuesto 1'!I37</f>
        <v>0</v>
      </c>
      <c r="I42" s="774">
        <f>+'Presupuesto 1'!J37</f>
        <v>0</v>
      </c>
      <c r="J42" s="774">
        <f>+'Presupuesto 1'!K37</f>
        <v>0</v>
      </c>
      <c r="K42" s="774">
        <f>+'Presupuesto 1'!L37</f>
        <v>0</v>
      </c>
      <c r="L42" s="774">
        <f>+'Presupuesto 1'!M37</f>
        <v>0</v>
      </c>
      <c r="M42" s="774">
        <f>+'Presupuesto 1'!N37</f>
        <v>0</v>
      </c>
      <c r="N42" s="774">
        <f>+'Presupuesto 1'!O37</f>
        <v>0</v>
      </c>
      <c r="O42" s="774">
        <f>+'Presupuesto 1'!P37</f>
        <v>0</v>
      </c>
      <c r="P42" s="774">
        <f>+'Presupuesto 1'!Q37</f>
        <v>0</v>
      </c>
      <c r="Q42" s="774">
        <f>+'Presupuesto 1'!R37</f>
        <v>0</v>
      </c>
      <c r="R42" s="774">
        <f>+'Presupuesto 1'!S37</f>
        <v>0</v>
      </c>
      <c r="S42" s="775">
        <f t="shared" si="2"/>
        <v>0</v>
      </c>
      <c r="T42" s="776">
        <f t="shared" si="4"/>
        <v>0</v>
      </c>
      <c r="U42" s="761"/>
      <c r="V42" s="122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286"/>
    </row>
    <row r="43" spans="1:56" ht="16.5" x14ac:dyDescent="0.3">
      <c r="A43" s="103"/>
      <c r="B43" s="51"/>
      <c r="C43" s="121"/>
      <c r="D43" s="79"/>
      <c r="E43" s="780" t="str">
        <f>+'Presupuesto 1'!E38</f>
        <v>Suministros</v>
      </c>
      <c r="F43" s="773"/>
      <c r="G43" s="774">
        <f>+'Presupuesto 1'!H38</f>
        <v>0</v>
      </c>
      <c r="H43" s="774">
        <f>+'Presupuesto 1'!I38</f>
        <v>0</v>
      </c>
      <c r="I43" s="774">
        <f>+'Presupuesto 1'!J38</f>
        <v>0</v>
      </c>
      <c r="J43" s="774">
        <f>+'Presupuesto 1'!K38</f>
        <v>0</v>
      </c>
      <c r="K43" s="774">
        <f>+'Presupuesto 1'!L38</f>
        <v>0</v>
      </c>
      <c r="L43" s="774">
        <f>+'Presupuesto 1'!M38</f>
        <v>0</v>
      </c>
      <c r="M43" s="774">
        <f>+'Presupuesto 1'!N38</f>
        <v>0</v>
      </c>
      <c r="N43" s="774">
        <f>+'Presupuesto 1'!O38</f>
        <v>0</v>
      </c>
      <c r="O43" s="774">
        <f>+'Presupuesto 1'!P38</f>
        <v>0</v>
      </c>
      <c r="P43" s="774">
        <f>+'Presupuesto 1'!Q38</f>
        <v>0</v>
      </c>
      <c r="Q43" s="774">
        <f>+'Presupuesto 1'!R38</f>
        <v>0</v>
      </c>
      <c r="R43" s="774">
        <f>+'Presupuesto 1'!S38</f>
        <v>0</v>
      </c>
      <c r="S43" s="775">
        <f t="shared" si="2"/>
        <v>0</v>
      </c>
      <c r="T43" s="776">
        <f t="shared" si="4"/>
        <v>0</v>
      </c>
      <c r="U43" s="761"/>
      <c r="V43" s="122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286"/>
    </row>
    <row r="44" spans="1:56" ht="16.5" x14ac:dyDescent="0.3">
      <c r="A44" s="103"/>
      <c r="B44" s="51"/>
      <c r="C44" s="121"/>
      <c r="D44" s="79"/>
      <c r="E44" s="780" t="str">
        <f>+'Presupuesto 1'!E39</f>
        <v>Mantenimiento</v>
      </c>
      <c r="F44" s="773"/>
      <c r="G44" s="774">
        <f>+'Presupuesto 1'!H39</f>
        <v>0</v>
      </c>
      <c r="H44" s="774">
        <f>+'Presupuesto 1'!I39</f>
        <v>0</v>
      </c>
      <c r="I44" s="774">
        <f>+'Presupuesto 1'!J39</f>
        <v>0</v>
      </c>
      <c r="J44" s="774">
        <f>+'Presupuesto 1'!K39</f>
        <v>0</v>
      </c>
      <c r="K44" s="774">
        <f>+'Presupuesto 1'!L39</f>
        <v>0</v>
      </c>
      <c r="L44" s="774">
        <f>+'Presupuesto 1'!M39</f>
        <v>0</v>
      </c>
      <c r="M44" s="774">
        <f>+'Presupuesto 1'!N39</f>
        <v>0</v>
      </c>
      <c r="N44" s="774">
        <f>+'Presupuesto 1'!O39</f>
        <v>0</v>
      </c>
      <c r="O44" s="774">
        <f>+'Presupuesto 1'!P39</f>
        <v>0</v>
      </c>
      <c r="P44" s="774">
        <f>+'Presupuesto 1'!Q39</f>
        <v>0</v>
      </c>
      <c r="Q44" s="774">
        <f>+'Presupuesto 1'!R39</f>
        <v>0</v>
      </c>
      <c r="R44" s="774">
        <f>+'Presupuesto 1'!S39</f>
        <v>0</v>
      </c>
      <c r="S44" s="775">
        <f t="shared" si="2"/>
        <v>0</v>
      </c>
      <c r="T44" s="776">
        <f t="shared" si="4"/>
        <v>0</v>
      </c>
      <c r="U44" s="761"/>
      <c r="V44" s="122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286"/>
    </row>
    <row r="45" spans="1:56" ht="16.5" x14ac:dyDescent="0.3">
      <c r="A45" s="103"/>
      <c r="B45" s="51"/>
      <c r="C45" s="121"/>
      <c r="D45" s="79"/>
      <c r="E45" s="780" t="str">
        <f>+'Presupuesto 1'!E40</f>
        <v>Material Oficina</v>
      </c>
      <c r="F45" s="773"/>
      <c r="G45" s="774">
        <f>+'Presupuesto 1'!H40</f>
        <v>0</v>
      </c>
      <c r="H45" s="774">
        <f>+'Presupuesto 1'!I40</f>
        <v>0</v>
      </c>
      <c r="I45" s="774">
        <f>+'Presupuesto 1'!J40</f>
        <v>0</v>
      </c>
      <c r="J45" s="774">
        <f>+'Presupuesto 1'!K40</f>
        <v>0</v>
      </c>
      <c r="K45" s="774">
        <f>+'Presupuesto 1'!L40</f>
        <v>0</v>
      </c>
      <c r="L45" s="774">
        <f>+'Presupuesto 1'!M40</f>
        <v>0</v>
      </c>
      <c r="M45" s="774">
        <f>+'Presupuesto 1'!N40</f>
        <v>0</v>
      </c>
      <c r="N45" s="774">
        <f>+'Presupuesto 1'!O40</f>
        <v>0</v>
      </c>
      <c r="O45" s="774">
        <f>+'Presupuesto 1'!P40</f>
        <v>0</v>
      </c>
      <c r="P45" s="774">
        <f>+'Presupuesto 1'!Q40</f>
        <v>0</v>
      </c>
      <c r="Q45" s="774">
        <f>+'Presupuesto 1'!R40</f>
        <v>0</v>
      </c>
      <c r="R45" s="774">
        <f>+'Presupuesto 1'!S40</f>
        <v>0</v>
      </c>
      <c r="S45" s="775">
        <f t="shared" si="2"/>
        <v>0</v>
      </c>
      <c r="T45" s="776">
        <f t="shared" si="4"/>
        <v>0</v>
      </c>
      <c r="U45" s="761"/>
      <c r="V45" s="122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286"/>
    </row>
    <row r="46" spans="1:56" ht="16.5" x14ac:dyDescent="0.3">
      <c r="A46" s="103"/>
      <c r="B46" s="51"/>
      <c r="C46" s="121"/>
      <c r="D46" s="79"/>
      <c r="E46" s="780" t="str">
        <f>+'Presupuesto 1'!E41</f>
        <v>Tributos</v>
      </c>
      <c r="F46" s="773"/>
      <c r="G46" s="774">
        <f>+'Presupuesto 1'!H41</f>
        <v>0</v>
      </c>
      <c r="H46" s="774">
        <f>+'Presupuesto 1'!I41</f>
        <v>0</v>
      </c>
      <c r="I46" s="774">
        <f>+'Presupuesto 1'!J41</f>
        <v>0</v>
      </c>
      <c r="J46" s="774">
        <f>+'Presupuesto 1'!K41</f>
        <v>0</v>
      </c>
      <c r="K46" s="774">
        <f>+'Presupuesto 1'!L41</f>
        <v>0</v>
      </c>
      <c r="L46" s="774">
        <f>+'Presupuesto 1'!M41</f>
        <v>0</v>
      </c>
      <c r="M46" s="774">
        <f>+'Presupuesto 1'!N41</f>
        <v>0</v>
      </c>
      <c r="N46" s="774">
        <f>+'Presupuesto 1'!O41</f>
        <v>0</v>
      </c>
      <c r="O46" s="774">
        <f>+'Presupuesto 1'!P41</f>
        <v>0</v>
      </c>
      <c r="P46" s="774">
        <f>+'Presupuesto 1'!Q41</f>
        <v>0</v>
      </c>
      <c r="Q46" s="774">
        <f>+'Presupuesto 1'!R41</f>
        <v>0</v>
      </c>
      <c r="R46" s="774">
        <f>+'Presupuesto 1'!S41</f>
        <v>0</v>
      </c>
      <c r="S46" s="775">
        <f t="shared" si="2"/>
        <v>0</v>
      </c>
      <c r="T46" s="776">
        <f t="shared" si="4"/>
        <v>0</v>
      </c>
      <c r="U46" s="761"/>
      <c r="V46" s="122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286"/>
    </row>
    <row r="47" spans="1:56" ht="16.5" x14ac:dyDescent="0.3">
      <c r="A47" s="103"/>
      <c r="B47" s="51"/>
      <c r="C47" s="121"/>
      <c r="D47" s="79"/>
      <c r="E47" s="780" t="str">
        <f>+'Presupuesto 1'!E42</f>
        <v>Transportes</v>
      </c>
      <c r="F47" s="773"/>
      <c r="G47" s="774">
        <f>+'Presupuesto 1'!H42</f>
        <v>0</v>
      </c>
      <c r="H47" s="774">
        <f>+'Presupuesto 1'!I42</f>
        <v>0</v>
      </c>
      <c r="I47" s="774">
        <f>+'Presupuesto 1'!J42</f>
        <v>0</v>
      </c>
      <c r="J47" s="774">
        <f>+'Presupuesto 1'!K42</f>
        <v>0</v>
      </c>
      <c r="K47" s="774">
        <f>+'Presupuesto 1'!L42</f>
        <v>0</v>
      </c>
      <c r="L47" s="774">
        <f>+'Presupuesto 1'!M42</f>
        <v>0</v>
      </c>
      <c r="M47" s="774">
        <f>+'Presupuesto 1'!N42</f>
        <v>0</v>
      </c>
      <c r="N47" s="774">
        <f>+'Presupuesto 1'!O42</f>
        <v>0</v>
      </c>
      <c r="O47" s="774">
        <f>+'Presupuesto 1'!P42</f>
        <v>0</v>
      </c>
      <c r="P47" s="774">
        <f>+'Presupuesto 1'!Q42</f>
        <v>0</v>
      </c>
      <c r="Q47" s="774">
        <f>+'Presupuesto 1'!R42</f>
        <v>0</v>
      </c>
      <c r="R47" s="774">
        <f>+'Presupuesto 1'!S42</f>
        <v>0</v>
      </c>
      <c r="S47" s="775">
        <f t="shared" si="2"/>
        <v>0</v>
      </c>
      <c r="T47" s="776">
        <f t="shared" si="4"/>
        <v>0</v>
      </c>
      <c r="U47" s="761"/>
      <c r="V47" s="122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286"/>
    </row>
    <row r="48" spans="1:56" ht="16.5" x14ac:dyDescent="0.3">
      <c r="A48" s="103"/>
      <c r="B48" s="51"/>
      <c r="C48" s="121"/>
      <c r="D48" s="79"/>
      <c r="E48" s="780" t="str">
        <f>+'Presupuesto 1'!E43</f>
        <v>Viajes y varios</v>
      </c>
      <c r="F48" s="773"/>
      <c r="G48" s="774">
        <f>+'Presupuesto 1'!H43</f>
        <v>0</v>
      </c>
      <c r="H48" s="774">
        <f>+'Presupuesto 1'!I43</f>
        <v>0</v>
      </c>
      <c r="I48" s="774">
        <f>+'Presupuesto 1'!J43</f>
        <v>0</v>
      </c>
      <c r="J48" s="774">
        <f>+'Presupuesto 1'!K43</f>
        <v>0</v>
      </c>
      <c r="K48" s="774">
        <f>+'Presupuesto 1'!L43</f>
        <v>0</v>
      </c>
      <c r="L48" s="774">
        <f>+'Presupuesto 1'!M43</f>
        <v>0</v>
      </c>
      <c r="M48" s="774">
        <f>+'Presupuesto 1'!N43</f>
        <v>0</v>
      </c>
      <c r="N48" s="774">
        <f>+'Presupuesto 1'!O43</f>
        <v>0</v>
      </c>
      <c r="O48" s="774">
        <f>+'Presupuesto 1'!P43</f>
        <v>0</v>
      </c>
      <c r="P48" s="774">
        <f>+'Presupuesto 1'!Q43</f>
        <v>0</v>
      </c>
      <c r="Q48" s="774">
        <f>+'Presupuesto 1'!R43</f>
        <v>0</v>
      </c>
      <c r="R48" s="774">
        <f>+'Presupuesto 1'!S43</f>
        <v>0</v>
      </c>
      <c r="S48" s="775">
        <f t="shared" si="2"/>
        <v>0</v>
      </c>
      <c r="T48" s="776">
        <f t="shared" si="4"/>
        <v>0</v>
      </c>
      <c r="U48" s="761"/>
      <c r="V48" s="122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286"/>
    </row>
    <row r="49" spans="1:56" ht="16.5" x14ac:dyDescent="0.3">
      <c r="A49" s="103"/>
      <c r="B49" s="51"/>
      <c r="C49" s="121"/>
      <c r="D49" s="79"/>
      <c r="E49" s="780" t="str">
        <f>+'Presupuesto 1'!E44</f>
        <v>Asesorías</v>
      </c>
      <c r="F49" s="773"/>
      <c r="G49" s="774">
        <f>+'Presupuesto 1'!H44</f>
        <v>0</v>
      </c>
      <c r="H49" s="774">
        <f>+'Presupuesto 1'!I44</f>
        <v>0</v>
      </c>
      <c r="I49" s="774">
        <f>+'Presupuesto 1'!J44</f>
        <v>0</v>
      </c>
      <c r="J49" s="774">
        <f>+'Presupuesto 1'!K44</f>
        <v>0</v>
      </c>
      <c r="K49" s="774">
        <f>+'Presupuesto 1'!L44</f>
        <v>0</v>
      </c>
      <c r="L49" s="774">
        <f>+'Presupuesto 1'!M44</f>
        <v>0</v>
      </c>
      <c r="M49" s="774">
        <f>+'Presupuesto 1'!N44</f>
        <v>0</v>
      </c>
      <c r="N49" s="774">
        <f>+'Presupuesto 1'!O44</f>
        <v>0</v>
      </c>
      <c r="O49" s="774">
        <f>+'Presupuesto 1'!P44</f>
        <v>0</v>
      </c>
      <c r="P49" s="774">
        <f>+'Presupuesto 1'!Q44</f>
        <v>0</v>
      </c>
      <c r="Q49" s="774">
        <f>+'Presupuesto 1'!R44</f>
        <v>0</v>
      </c>
      <c r="R49" s="774">
        <f>+'Presupuesto 1'!S44</f>
        <v>0</v>
      </c>
      <c r="S49" s="775">
        <f t="shared" si="2"/>
        <v>0</v>
      </c>
      <c r="T49" s="776">
        <f t="shared" si="4"/>
        <v>0</v>
      </c>
      <c r="U49" s="761"/>
      <c r="V49" s="122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286"/>
    </row>
    <row r="50" spans="1:56" ht="16.5" x14ac:dyDescent="0.3">
      <c r="A50" s="103"/>
      <c r="B50" s="51"/>
      <c r="C50" s="121"/>
      <c r="D50" s="79"/>
      <c r="E50" s="780" t="str">
        <f>+'Presupuesto 1'!E45</f>
        <v xml:space="preserve">Otro </v>
      </c>
      <c r="F50" s="773"/>
      <c r="G50" s="774">
        <f>+'Presupuesto 1'!H45</f>
        <v>0</v>
      </c>
      <c r="H50" s="774">
        <f>+'Presupuesto 1'!I45</f>
        <v>0</v>
      </c>
      <c r="I50" s="774">
        <f>+'Presupuesto 1'!J45</f>
        <v>0</v>
      </c>
      <c r="J50" s="774">
        <f>+'Presupuesto 1'!K45</f>
        <v>0</v>
      </c>
      <c r="K50" s="774">
        <f>+'Presupuesto 1'!L45</f>
        <v>0</v>
      </c>
      <c r="L50" s="774">
        <f>+'Presupuesto 1'!M45</f>
        <v>0</v>
      </c>
      <c r="M50" s="774">
        <f>+'Presupuesto 1'!N45</f>
        <v>0</v>
      </c>
      <c r="N50" s="774">
        <f>+'Presupuesto 1'!O45</f>
        <v>0</v>
      </c>
      <c r="O50" s="774">
        <f>+'Presupuesto 1'!P45</f>
        <v>0</v>
      </c>
      <c r="P50" s="774">
        <f>+'Presupuesto 1'!Q45</f>
        <v>0</v>
      </c>
      <c r="Q50" s="774">
        <f>+'Presupuesto 1'!R45</f>
        <v>0</v>
      </c>
      <c r="R50" s="774">
        <f>+'Presupuesto 1'!S45</f>
        <v>0</v>
      </c>
      <c r="S50" s="775">
        <f t="shared" si="2"/>
        <v>0</v>
      </c>
      <c r="T50" s="776">
        <f t="shared" si="4"/>
        <v>0</v>
      </c>
      <c r="U50" s="761"/>
      <c r="V50" s="122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286"/>
    </row>
    <row r="51" spans="1:56" ht="16.5" x14ac:dyDescent="0.3">
      <c r="A51" s="103"/>
      <c r="B51" s="51"/>
      <c r="C51" s="121"/>
      <c r="D51" s="79"/>
      <c r="E51" s="780" t="str">
        <f>+'Presupuesto 1'!E46</f>
        <v>Otro</v>
      </c>
      <c r="F51" s="773"/>
      <c r="G51" s="774">
        <f>+'Presupuesto 1'!H46</f>
        <v>0</v>
      </c>
      <c r="H51" s="774">
        <f>+'Presupuesto 1'!I46</f>
        <v>0</v>
      </c>
      <c r="I51" s="774">
        <f>+'Presupuesto 1'!J46</f>
        <v>0</v>
      </c>
      <c r="J51" s="774">
        <f>+'Presupuesto 1'!K46</f>
        <v>0</v>
      </c>
      <c r="K51" s="774">
        <f>+'Presupuesto 1'!L46</f>
        <v>0</v>
      </c>
      <c r="L51" s="774">
        <f>+'Presupuesto 1'!M46</f>
        <v>0</v>
      </c>
      <c r="M51" s="774">
        <f>+'Presupuesto 1'!N46</f>
        <v>0</v>
      </c>
      <c r="N51" s="774">
        <f>+'Presupuesto 1'!O46</f>
        <v>0</v>
      </c>
      <c r="O51" s="774">
        <f>+'Presupuesto 1'!P46</f>
        <v>0</v>
      </c>
      <c r="P51" s="774">
        <f>+'Presupuesto 1'!Q46</f>
        <v>0</v>
      </c>
      <c r="Q51" s="774">
        <f>+'Presupuesto 1'!R46</f>
        <v>0</v>
      </c>
      <c r="R51" s="774">
        <f>+'Presupuesto 1'!S46</f>
        <v>0</v>
      </c>
      <c r="S51" s="775">
        <f t="shared" si="2"/>
        <v>0</v>
      </c>
      <c r="T51" s="776">
        <f t="shared" si="4"/>
        <v>0</v>
      </c>
      <c r="U51" s="761"/>
      <c r="V51" s="122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286"/>
    </row>
    <row r="52" spans="1:56" ht="16.5" x14ac:dyDescent="0.3">
      <c r="A52" s="103"/>
      <c r="B52" s="51"/>
      <c r="C52" s="121"/>
      <c r="D52" s="79"/>
      <c r="E52" s="780" t="str">
        <f>+'Presupuesto 1'!E47</f>
        <v>Otro</v>
      </c>
      <c r="F52" s="773"/>
      <c r="G52" s="774">
        <f>+'Presupuesto 1'!H47</f>
        <v>0</v>
      </c>
      <c r="H52" s="774">
        <f>+'Presupuesto 1'!I47</f>
        <v>0</v>
      </c>
      <c r="I52" s="774">
        <f>+'Presupuesto 1'!J47</f>
        <v>0</v>
      </c>
      <c r="J52" s="774">
        <f>+'Presupuesto 1'!K47</f>
        <v>0</v>
      </c>
      <c r="K52" s="774">
        <f>+'Presupuesto 1'!L47</f>
        <v>0</v>
      </c>
      <c r="L52" s="774">
        <f>+'Presupuesto 1'!M47</f>
        <v>0</v>
      </c>
      <c r="M52" s="774">
        <f>+'Presupuesto 1'!N47</f>
        <v>0</v>
      </c>
      <c r="N52" s="774">
        <f>+'Presupuesto 1'!O47</f>
        <v>0</v>
      </c>
      <c r="O52" s="774">
        <f>+'Presupuesto 1'!P47</f>
        <v>0</v>
      </c>
      <c r="P52" s="774">
        <f>+'Presupuesto 1'!Q47</f>
        <v>0</v>
      </c>
      <c r="Q52" s="774">
        <f>+'Presupuesto 1'!R47</f>
        <v>0</v>
      </c>
      <c r="R52" s="774">
        <f>+'Presupuesto 1'!S47</f>
        <v>0</v>
      </c>
      <c r="S52" s="775">
        <f t="shared" si="2"/>
        <v>0</v>
      </c>
      <c r="T52" s="776">
        <f t="shared" si="4"/>
        <v>0</v>
      </c>
      <c r="U52" s="761"/>
      <c r="V52" s="122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286"/>
    </row>
    <row r="53" spans="1:56" ht="6" customHeight="1" x14ac:dyDescent="0.3">
      <c r="A53" s="103"/>
      <c r="B53" s="51"/>
      <c r="C53" s="121"/>
      <c r="D53" s="79"/>
      <c r="E53" s="772"/>
      <c r="F53" s="773"/>
      <c r="G53" s="774"/>
      <c r="H53" s="774"/>
      <c r="I53" s="774"/>
      <c r="J53" s="774"/>
      <c r="K53" s="774"/>
      <c r="L53" s="774"/>
      <c r="M53" s="774"/>
      <c r="N53" s="774"/>
      <c r="O53" s="774"/>
      <c r="P53" s="774"/>
      <c r="Q53" s="774"/>
      <c r="R53" s="774"/>
      <c r="S53" s="771"/>
      <c r="T53" s="779">
        <f t="shared" si="4"/>
        <v>0</v>
      </c>
      <c r="U53" s="761"/>
      <c r="V53" s="122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286"/>
    </row>
    <row r="54" spans="1:56" ht="15" customHeight="1" x14ac:dyDescent="0.3">
      <c r="A54" s="103"/>
      <c r="B54" s="51"/>
      <c r="C54" s="121"/>
      <c r="D54" s="79"/>
      <c r="E54" s="769" t="s">
        <v>206</v>
      </c>
      <c r="F54" s="773"/>
      <c r="G54" s="770">
        <f>+'Presupuesto 1'!H54</f>
        <v>0</v>
      </c>
      <c r="H54" s="770">
        <f>+'Presupuesto 1'!I54</f>
        <v>0</v>
      </c>
      <c r="I54" s="770">
        <f>+'Presupuesto 1'!J54</f>
        <v>0</v>
      </c>
      <c r="J54" s="770">
        <f>+'Presupuesto 1'!K54</f>
        <v>0</v>
      </c>
      <c r="K54" s="770">
        <f>+'Presupuesto 1'!L54</f>
        <v>0</v>
      </c>
      <c r="L54" s="770">
        <f>+'Presupuesto 1'!M54</f>
        <v>0</v>
      </c>
      <c r="M54" s="770">
        <f>+'Presupuesto 1'!N54</f>
        <v>0</v>
      </c>
      <c r="N54" s="770">
        <f>+'Presupuesto 1'!O54</f>
        <v>0</v>
      </c>
      <c r="O54" s="770">
        <f>+'Presupuesto 1'!P54</f>
        <v>0</v>
      </c>
      <c r="P54" s="770">
        <f>+'Presupuesto 1'!Q54</f>
        <v>0</v>
      </c>
      <c r="Q54" s="770">
        <f>+'Presupuesto 1'!R54</f>
        <v>0</v>
      </c>
      <c r="R54" s="770">
        <f>+'Presupuesto 1'!S54</f>
        <v>0</v>
      </c>
      <c r="S54" s="771">
        <f t="shared" si="2"/>
        <v>0</v>
      </c>
      <c r="T54" s="778">
        <f t="shared" si="4"/>
        <v>0</v>
      </c>
      <c r="U54" s="761"/>
      <c r="V54" s="122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286"/>
    </row>
    <row r="55" spans="1:56" ht="6" customHeight="1" x14ac:dyDescent="0.3">
      <c r="A55" s="103"/>
      <c r="B55" s="51"/>
      <c r="C55" s="121"/>
      <c r="D55" s="79"/>
      <c r="E55" s="772"/>
      <c r="F55" s="773"/>
      <c r="G55" s="774"/>
      <c r="H55" s="774"/>
      <c r="I55" s="774"/>
      <c r="J55" s="774"/>
      <c r="K55" s="774"/>
      <c r="L55" s="774"/>
      <c r="M55" s="774"/>
      <c r="N55" s="774"/>
      <c r="O55" s="774"/>
      <c r="P55" s="774"/>
      <c r="Q55" s="774"/>
      <c r="R55" s="774"/>
      <c r="S55" s="771"/>
      <c r="T55" s="779">
        <f t="shared" si="4"/>
        <v>0</v>
      </c>
      <c r="U55" s="761"/>
      <c r="V55" s="122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286"/>
    </row>
    <row r="56" spans="1:56" ht="16.5" x14ac:dyDescent="0.3">
      <c r="A56" s="103"/>
      <c r="B56" s="51"/>
      <c r="C56" s="121"/>
      <c r="D56" s="79"/>
      <c r="E56" s="781" t="s">
        <v>205</v>
      </c>
      <c r="F56" s="782"/>
      <c r="G56" s="783">
        <f>+G38+G30+G26+G24+G54+G36</f>
        <v>0</v>
      </c>
      <c r="H56" s="783">
        <f t="shared" ref="H56:S56" si="7">+H38+H30+H26+H24+H54+H36</f>
        <v>0</v>
      </c>
      <c r="I56" s="783">
        <f t="shared" si="7"/>
        <v>0</v>
      </c>
      <c r="J56" s="783">
        <f t="shared" si="7"/>
        <v>0</v>
      </c>
      <c r="K56" s="783">
        <f t="shared" si="7"/>
        <v>0</v>
      </c>
      <c r="L56" s="783">
        <f t="shared" si="7"/>
        <v>0</v>
      </c>
      <c r="M56" s="783">
        <f t="shared" si="7"/>
        <v>0</v>
      </c>
      <c r="N56" s="783">
        <f t="shared" si="7"/>
        <v>0</v>
      </c>
      <c r="O56" s="783">
        <f t="shared" si="7"/>
        <v>0</v>
      </c>
      <c r="P56" s="783">
        <f t="shared" si="7"/>
        <v>0</v>
      </c>
      <c r="Q56" s="783">
        <f t="shared" si="7"/>
        <v>0</v>
      </c>
      <c r="R56" s="783">
        <f t="shared" si="7"/>
        <v>0</v>
      </c>
      <c r="S56" s="783">
        <f t="shared" si="7"/>
        <v>0</v>
      </c>
      <c r="T56" s="784">
        <f t="shared" si="4"/>
        <v>0</v>
      </c>
      <c r="U56" s="761"/>
      <c r="V56" s="122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286"/>
    </row>
    <row r="57" spans="1:56" ht="16.5" x14ac:dyDescent="0.3">
      <c r="A57" s="103"/>
      <c r="B57" s="51"/>
      <c r="C57" s="121"/>
      <c r="D57" s="79"/>
      <c r="E57" s="772"/>
      <c r="F57" s="773"/>
      <c r="G57" s="774"/>
      <c r="H57" s="774"/>
      <c r="I57" s="774"/>
      <c r="J57" s="774"/>
      <c r="K57" s="774"/>
      <c r="L57" s="774"/>
      <c r="M57" s="774"/>
      <c r="N57" s="774"/>
      <c r="O57" s="774"/>
      <c r="P57" s="774"/>
      <c r="Q57" s="774"/>
      <c r="R57" s="774"/>
      <c r="S57" s="771"/>
      <c r="T57" s="776">
        <f t="shared" si="4"/>
        <v>0</v>
      </c>
      <c r="U57" s="761"/>
      <c r="V57" s="122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286"/>
    </row>
    <row r="58" spans="1:56" ht="16.5" x14ac:dyDescent="0.3">
      <c r="A58" s="103"/>
      <c r="B58" s="51"/>
      <c r="C58" s="121"/>
      <c r="D58" s="79"/>
      <c r="E58" s="772" t="s">
        <v>210</v>
      </c>
      <c r="F58" s="773"/>
      <c r="G58" s="774">
        <f>+'Presupuesto 1'!H59</f>
        <v>0</v>
      </c>
      <c r="H58" s="774">
        <f>+'Presupuesto 1'!I59</f>
        <v>0</v>
      </c>
      <c r="I58" s="774">
        <f>+'Presupuesto 1'!J59</f>
        <v>0</v>
      </c>
      <c r="J58" s="774">
        <f>+'Presupuesto 1'!K59</f>
        <v>0</v>
      </c>
      <c r="K58" s="774">
        <f>+'Presupuesto 1'!L59</f>
        <v>0</v>
      </c>
      <c r="L58" s="774">
        <f>+'Presupuesto 1'!M59</f>
        <v>0</v>
      </c>
      <c r="M58" s="774">
        <f>+'Presupuesto 1'!N59</f>
        <v>0</v>
      </c>
      <c r="N58" s="774">
        <f>+'Presupuesto 1'!O59</f>
        <v>0</v>
      </c>
      <c r="O58" s="774">
        <f>+'Presupuesto 1'!P59</f>
        <v>0</v>
      </c>
      <c r="P58" s="774">
        <f>+'Presupuesto 1'!Q59</f>
        <v>0</v>
      </c>
      <c r="Q58" s="774">
        <f>+'Presupuesto 1'!R59</f>
        <v>0</v>
      </c>
      <c r="R58" s="774">
        <f>+'Presupuesto 1'!S59</f>
        <v>0</v>
      </c>
      <c r="S58" s="775">
        <f>SUM(G58:R58)</f>
        <v>0</v>
      </c>
      <c r="T58" s="776">
        <f t="shared" si="4"/>
        <v>0</v>
      </c>
      <c r="U58" s="761"/>
      <c r="V58" s="122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286"/>
    </row>
    <row r="59" spans="1:56" ht="16.5" x14ac:dyDescent="0.3">
      <c r="A59" s="103"/>
      <c r="B59" s="51"/>
      <c r="C59" s="121"/>
      <c r="D59" s="79"/>
      <c r="E59" s="772" t="s">
        <v>211</v>
      </c>
      <c r="F59" s="773"/>
      <c r="G59" s="774">
        <f>-'Presupuesto 1'!H60</f>
        <v>0</v>
      </c>
      <c r="H59" s="774">
        <f>-'Presupuesto 1'!I60</f>
        <v>0</v>
      </c>
      <c r="I59" s="774">
        <f>-'Presupuesto 1'!J60</f>
        <v>0</v>
      </c>
      <c r="J59" s="774">
        <f>-'Presupuesto 1'!K60</f>
        <v>0</v>
      </c>
      <c r="K59" s="774">
        <f>-'Presupuesto 1'!L60</f>
        <v>0</v>
      </c>
      <c r="L59" s="774">
        <f>-'Presupuesto 1'!M60</f>
        <v>0</v>
      </c>
      <c r="M59" s="774">
        <f>-'Presupuesto 1'!N60</f>
        <v>0</v>
      </c>
      <c r="N59" s="774">
        <f>-'Presupuesto 1'!O60</f>
        <v>0</v>
      </c>
      <c r="O59" s="774">
        <f>-'Presupuesto 1'!P60</f>
        <v>0</v>
      </c>
      <c r="P59" s="774">
        <f>-'Presupuesto 1'!Q60</f>
        <v>0</v>
      </c>
      <c r="Q59" s="774">
        <f>-'Presupuesto 1'!R60</f>
        <v>0</v>
      </c>
      <c r="R59" s="774">
        <f>-'Presupuesto 1'!S60</f>
        <v>0</v>
      </c>
      <c r="S59" s="775">
        <f>SUM(G59:R59)</f>
        <v>0</v>
      </c>
      <c r="T59" s="776">
        <f t="shared" si="4"/>
        <v>0</v>
      </c>
      <c r="U59" s="761"/>
      <c r="V59" s="122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286"/>
    </row>
    <row r="60" spans="1:56" ht="16.5" x14ac:dyDescent="0.3">
      <c r="A60" s="103"/>
      <c r="B60" s="51"/>
      <c r="C60" s="121"/>
      <c r="D60" s="79"/>
      <c r="E60" s="772" t="s">
        <v>212</v>
      </c>
      <c r="F60" s="773"/>
      <c r="G60" s="774">
        <f>+'Presupuesto 1'!H63</f>
        <v>0</v>
      </c>
      <c r="H60" s="774">
        <f>+'Presupuesto 1'!I63</f>
        <v>0</v>
      </c>
      <c r="I60" s="774">
        <f>+'Presupuesto 1'!J63</f>
        <v>0</v>
      </c>
      <c r="J60" s="774">
        <f>+'Presupuesto 1'!K63</f>
        <v>0</v>
      </c>
      <c r="K60" s="774">
        <f>+'Presupuesto 1'!L63</f>
        <v>0</v>
      </c>
      <c r="L60" s="774">
        <f>+'Presupuesto 1'!M63</f>
        <v>0</v>
      </c>
      <c r="M60" s="774">
        <f>+'Presupuesto 1'!N63</f>
        <v>0</v>
      </c>
      <c r="N60" s="774">
        <f>+'Presupuesto 1'!O63</f>
        <v>0</v>
      </c>
      <c r="O60" s="774">
        <f>+'Presupuesto 1'!P63</f>
        <v>0</v>
      </c>
      <c r="P60" s="774">
        <f>+'Presupuesto 1'!Q63</f>
        <v>0</v>
      </c>
      <c r="Q60" s="774">
        <f>+'Presupuesto 1'!R63</f>
        <v>0</v>
      </c>
      <c r="R60" s="774">
        <f>+'Presupuesto 1'!S63</f>
        <v>0</v>
      </c>
      <c r="S60" s="775">
        <f>SUM(G60:R60)</f>
        <v>0</v>
      </c>
      <c r="T60" s="776">
        <f t="shared" si="4"/>
        <v>0</v>
      </c>
      <c r="U60" s="761"/>
      <c r="V60" s="122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286"/>
    </row>
    <row r="61" spans="1:56" ht="16.5" x14ac:dyDescent="0.3">
      <c r="A61" s="103"/>
      <c r="B61" s="51"/>
      <c r="C61" s="121"/>
      <c r="D61" s="79"/>
      <c r="E61" s="772" t="s">
        <v>213</v>
      </c>
      <c r="F61" s="773"/>
      <c r="G61" s="774">
        <f>-'Presupuesto 1'!H64</f>
        <v>0</v>
      </c>
      <c r="H61" s="774">
        <f>-'Presupuesto 1'!I64</f>
        <v>0</v>
      </c>
      <c r="I61" s="774">
        <f>-'Presupuesto 1'!J64</f>
        <v>0</v>
      </c>
      <c r="J61" s="774">
        <f>-'Presupuesto 1'!K64</f>
        <v>0</v>
      </c>
      <c r="K61" s="774">
        <f>-'Presupuesto 1'!L64</f>
        <v>0</v>
      </c>
      <c r="L61" s="774">
        <f>-'Presupuesto 1'!M64</f>
        <v>0</v>
      </c>
      <c r="M61" s="774">
        <f>-'Presupuesto 1'!N64</f>
        <v>0</v>
      </c>
      <c r="N61" s="774">
        <f>-'Presupuesto 1'!O64</f>
        <v>0</v>
      </c>
      <c r="O61" s="774">
        <f>-'Presupuesto 1'!P64</f>
        <v>0</v>
      </c>
      <c r="P61" s="774">
        <f>-'Presupuesto 1'!Q64</f>
        <v>0</v>
      </c>
      <c r="Q61" s="774">
        <f>-'Presupuesto 1'!R64</f>
        <v>0</v>
      </c>
      <c r="R61" s="774">
        <f>-'Presupuesto 1'!S64</f>
        <v>0</v>
      </c>
      <c r="S61" s="775">
        <f>SUM(G61:R61)</f>
        <v>0</v>
      </c>
      <c r="T61" s="776">
        <f t="shared" si="4"/>
        <v>0</v>
      </c>
      <c r="U61" s="761"/>
      <c r="V61" s="122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286"/>
    </row>
    <row r="62" spans="1:56" ht="16.5" x14ac:dyDescent="0.3">
      <c r="A62" s="103"/>
      <c r="B62" s="51"/>
      <c r="C62" s="121"/>
      <c r="D62" s="79"/>
      <c r="E62" s="772"/>
      <c r="F62" s="773"/>
      <c r="G62" s="774"/>
      <c r="H62" s="774"/>
      <c r="I62" s="774"/>
      <c r="J62" s="774"/>
      <c r="K62" s="774"/>
      <c r="L62" s="774"/>
      <c r="M62" s="774"/>
      <c r="N62" s="774"/>
      <c r="O62" s="774"/>
      <c r="P62" s="774"/>
      <c r="Q62" s="774"/>
      <c r="R62" s="774"/>
      <c r="S62" s="771"/>
      <c r="T62" s="776">
        <f t="shared" si="4"/>
        <v>0</v>
      </c>
      <c r="U62" s="761"/>
      <c r="V62" s="122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286"/>
    </row>
    <row r="63" spans="1:56" ht="19.5" customHeight="1" x14ac:dyDescent="0.3">
      <c r="A63" s="103"/>
      <c r="B63" s="51"/>
      <c r="C63" s="121"/>
      <c r="D63" s="79"/>
      <c r="E63" s="785" t="s">
        <v>214</v>
      </c>
      <c r="F63" s="786"/>
      <c r="G63" s="765" t="str">
        <f t="shared" ref="G63:S63" si="8">G16</f>
        <v>Enero</v>
      </c>
      <c r="H63" s="765" t="str">
        <f t="shared" si="8"/>
        <v>Febrero</v>
      </c>
      <c r="I63" s="765" t="str">
        <f t="shared" si="8"/>
        <v>Marzo</v>
      </c>
      <c r="J63" s="765" t="str">
        <f t="shared" si="8"/>
        <v>Abril</v>
      </c>
      <c r="K63" s="765" t="str">
        <f t="shared" si="8"/>
        <v>Mayo</v>
      </c>
      <c r="L63" s="765" t="str">
        <f t="shared" si="8"/>
        <v>Junio</v>
      </c>
      <c r="M63" s="765" t="str">
        <f t="shared" si="8"/>
        <v>Julio</v>
      </c>
      <c r="N63" s="765" t="str">
        <f t="shared" si="8"/>
        <v>Agosto</v>
      </c>
      <c r="O63" s="765" t="str">
        <f t="shared" si="8"/>
        <v>Septiembre</v>
      </c>
      <c r="P63" s="765" t="str">
        <f t="shared" si="8"/>
        <v>Octubre</v>
      </c>
      <c r="Q63" s="765" t="str">
        <f t="shared" si="8"/>
        <v>Noviembre</v>
      </c>
      <c r="R63" s="765" t="str">
        <f t="shared" si="8"/>
        <v>Diciembre</v>
      </c>
      <c r="S63" s="777" t="str">
        <f t="shared" si="8"/>
        <v>Total</v>
      </c>
      <c r="T63" s="767" t="s">
        <v>104</v>
      </c>
      <c r="U63" s="761"/>
      <c r="V63" s="122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286"/>
    </row>
    <row r="64" spans="1:56" ht="15" customHeight="1" x14ac:dyDescent="0.3">
      <c r="A64" s="103"/>
      <c r="B64" s="51"/>
      <c r="C64" s="121"/>
      <c r="D64" s="79"/>
      <c r="E64" s="787"/>
      <c r="F64" s="768"/>
      <c r="G64" s="788"/>
      <c r="H64" s="788"/>
      <c r="I64" s="788"/>
      <c r="J64" s="788"/>
      <c r="K64" s="788"/>
      <c r="L64" s="788"/>
      <c r="M64" s="788"/>
      <c r="N64" s="788"/>
      <c r="O64" s="788"/>
      <c r="P64" s="788"/>
      <c r="Q64" s="788"/>
      <c r="R64" s="788"/>
      <c r="S64" s="789"/>
      <c r="T64" s="776">
        <f t="shared" si="4"/>
        <v>0</v>
      </c>
      <c r="U64" s="761"/>
      <c r="V64" s="122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286"/>
    </row>
    <row r="65" spans="1:56" ht="15.75" customHeight="1" x14ac:dyDescent="0.3">
      <c r="A65" s="103"/>
      <c r="B65" s="51"/>
      <c r="C65" s="121"/>
      <c r="D65" s="79"/>
      <c r="E65" s="787" t="s">
        <v>388</v>
      </c>
      <c r="F65" s="768"/>
      <c r="G65" s="790">
        <f>+(G60+G58+G20+G59+G61)-G56</f>
        <v>0</v>
      </c>
      <c r="H65" s="790">
        <f t="shared" ref="H65:R65" si="9">+(H60+H58+H20+H59+H61)-H56</f>
        <v>0</v>
      </c>
      <c r="I65" s="790">
        <f t="shared" si="9"/>
        <v>0</v>
      </c>
      <c r="J65" s="790">
        <f t="shared" si="9"/>
        <v>0</v>
      </c>
      <c r="K65" s="790">
        <f t="shared" si="9"/>
        <v>0</v>
      </c>
      <c r="L65" s="790">
        <f t="shared" si="9"/>
        <v>0</v>
      </c>
      <c r="M65" s="790">
        <f t="shared" si="9"/>
        <v>0</v>
      </c>
      <c r="N65" s="790">
        <f t="shared" si="9"/>
        <v>0</v>
      </c>
      <c r="O65" s="790">
        <f t="shared" si="9"/>
        <v>0</v>
      </c>
      <c r="P65" s="790">
        <f t="shared" si="9"/>
        <v>0</v>
      </c>
      <c r="Q65" s="790">
        <f t="shared" si="9"/>
        <v>0</v>
      </c>
      <c r="R65" s="790">
        <f t="shared" si="9"/>
        <v>0</v>
      </c>
      <c r="S65" s="791">
        <f>SUM(G65:R65)</f>
        <v>0</v>
      </c>
      <c r="T65" s="778">
        <f t="shared" si="4"/>
        <v>0</v>
      </c>
      <c r="U65" s="761"/>
      <c r="V65" s="122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286"/>
    </row>
    <row r="66" spans="1:56" ht="16.5" customHeight="1" x14ac:dyDescent="0.3">
      <c r="A66" s="103"/>
      <c r="B66" s="51"/>
      <c r="C66" s="121"/>
      <c r="D66" s="79"/>
      <c r="E66" s="792" t="s">
        <v>215</v>
      </c>
      <c r="F66" s="768"/>
      <c r="G66" s="793">
        <f>'Presupuesto 1'!H68</f>
        <v>0</v>
      </c>
      <c r="H66" s="793">
        <f>'Presupuesto 1'!I68</f>
        <v>0</v>
      </c>
      <c r="I66" s="793">
        <f>'Presupuesto 1'!J68</f>
        <v>0</v>
      </c>
      <c r="J66" s="793">
        <f>'Presupuesto 1'!K68</f>
        <v>0</v>
      </c>
      <c r="K66" s="793">
        <f>'Presupuesto 1'!L68</f>
        <v>0</v>
      </c>
      <c r="L66" s="793">
        <f>'Presupuesto 1'!M68</f>
        <v>0</v>
      </c>
      <c r="M66" s="793">
        <f>'Presupuesto 1'!N68</f>
        <v>0</v>
      </c>
      <c r="N66" s="793">
        <f>'Presupuesto 1'!O68</f>
        <v>0</v>
      </c>
      <c r="O66" s="793">
        <f>'Presupuesto 1'!P68</f>
        <v>0</v>
      </c>
      <c r="P66" s="793">
        <f>'Presupuesto 1'!Q68</f>
        <v>0</v>
      </c>
      <c r="Q66" s="793">
        <f>'Presupuesto 1'!R68</f>
        <v>0</v>
      </c>
      <c r="R66" s="793">
        <f>'Presupuesto 1'!S68</f>
        <v>0</v>
      </c>
      <c r="S66" s="794">
        <f>SUM(G66:R66)</f>
        <v>0</v>
      </c>
      <c r="T66" s="776">
        <f t="shared" si="4"/>
        <v>0</v>
      </c>
      <c r="U66" s="761"/>
      <c r="V66" s="122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286"/>
    </row>
    <row r="67" spans="1:56" ht="20.25" customHeight="1" x14ac:dyDescent="0.3">
      <c r="A67" s="103"/>
      <c r="B67" s="51"/>
      <c r="C67" s="121"/>
      <c r="D67" s="79"/>
      <c r="E67" s="787" t="s">
        <v>389</v>
      </c>
      <c r="F67" s="795"/>
      <c r="G67" s="771">
        <f>+G65-G66</f>
        <v>0</v>
      </c>
      <c r="H67" s="771">
        <f t="shared" ref="H67:R67" si="10">+H65-H66</f>
        <v>0</v>
      </c>
      <c r="I67" s="771">
        <f t="shared" si="10"/>
        <v>0</v>
      </c>
      <c r="J67" s="771">
        <f t="shared" si="10"/>
        <v>0</v>
      </c>
      <c r="K67" s="771">
        <f t="shared" si="10"/>
        <v>0</v>
      </c>
      <c r="L67" s="771">
        <f t="shared" si="10"/>
        <v>0</v>
      </c>
      <c r="M67" s="771">
        <f t="shared" si="10"/>
        <v>0</v>
      </c>
      <c r="N67" s="771">
        <f t="shared" si="10"/>
        <v>0</v>
      </c>
      <c r="O67" s="771">
        <f t="shared" si="10"/>
        <v>0</v>
      </c>
      <c r="P67" s="771">
        <f t="shared" si="10"/>
        <v>0</v>
      </c>
      <c r="Q67" s="771">
        <f t="shared" si="10"/>
        <v>0</v>
      </c>
      <c r="R67" s="771">
        <f t="shared" si="10"/>
        <v>0</v>
      </c>
      <c r="S67" s="791">
        <f>SUM(G67:R67)</f>
        <v>0</v>
      </c>
      <c r="T67" s="778">
        <f t="shared" si="4"/>
        <v>0</v>
      </c>
      <c r="U67" s="761"/>
      <c r="V67" s="122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286"/>
    </row>
    <row r="68" spans="1:56" ht="14.25" x14ac:dyDescent="0.25">
      <c r="A68" s="103"/>
      <c r="B68" s="51"/>
      <c r="C68" s="121"/>
      <c r="D68" s="80"/>
      <c r="E68" s="786"/>
      <c r="F68" s="786"/>
      <c r="G68" s="786"/>
      <c r="H68" s="786"/>
      <c r="I68" s="786"/>
      <c r="J68" s="786"/>
      <c r="K68" s="786"/>
      <c r="L68" s="786"/>
      <c r="M68" s="786"/>
      <c r="N68" s="786"/>
      <c r="O68" s="786"/>
      <c r="P68" s="786"/>
      <c r="Q68" s="786"/>
      <c r="R68" s="786"/>
      <c r="S68" s="786"/>
      <c r="T68" s="786"/>
      <c r="U68" s="796"/>
      <c r="V68" s="122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286"/>
    </row>
    <row r="69" spans="1:56" ht="18" customHeight="1" x14ac:dyDescent="0.25">
      <c r="A69" s="103"/>
      <c r="B69" s="51"/>
      <c r="C69" s="251">
        <v>2</v>
      </c>
      <c r="D69" s="81"/>
      <c r="E69" s="797"/>
      <c r="F69" s="797"/>
      <c r="G69" s="798"/>
      <c r="H69" s="798"/>
      <c r="I69" s="798"/>
      <c r="J69" s="798"/>
      <c r="K69" s="798"/>
      <c r="L69" s="798"/>
      <c r="M69" s="798"/>
      <c r="N69" s="798"/>
      <c r="O69" s="798"/>
      <c r="P69" s="798"/>
      <c r="Q69" s="798"/>
      <c r="R69" s="798"/>
      <c r="S69" s="798"/>
      <c r="T69" s="798"/>
      <c r="U69" s="799"/>
      <c r="V69" s="122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286"/>
    </row>
    <row r="70" spans="1:56" ht="14.25" x14ac:dyDescent="0.25">
      <c r="A70" s="103"/>
      <c r="B70" s="51"/>
      <c r="C70" s="121"/>
      <c r="D70" s="79"/>
      <c r="E70" s="768"/>
      <c r="F70" s="768"/>
      <c r="G70" s="768"/>
      <c r="H70" s="768"/>
      <c r="I70" s="768"/>
      <c r="J70" s="768"/>
      <c r="K70" s="768"/>
      <c r="L70" s="768"/>
      <c r="M70" s="768"/>
      <c r="N70" s="768"/>
      <c r="O70" s="768"/>
      <c r="P70" s="768"/>
      <c r="Q70" s="768"/>
      <c r="R70" s="768"/>
      <c r="S70" s="768"/>
      <c r="T70" s="768"/>
      <c r="U70" s="761"/>
      <c r="V70" s="122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286"/>
    </row>
    <row r="71" spans="1:56" ht="14.25" x14ac:dyDescent="0.25">
      <c r="A71" s="103"/>
      <c r="B71" s="51"/>
      <c r="C71" s="121"/>
      <c r="D71" s="79"/>
      <c r="E71" s="768"/>
      <c r="F71" s="768"/>
      <c r="G71" s="768"/>
      <c r="H71" s="768"/>
      <c r="I71" s="768"/>
      <c r="J71" s="768"/>
      <c r="K71" s="768"/>
      <c r="L71" s="768"/>
      <c r="M71" s="768"/>
      <c r="N71" s="768"/>
      <c r="O71" s="768"/>
      <c r="P71" s="768"/>
      <c r="Q71" s="768"/>
      <c r="R71" s="768"/>
      <c r="S71" s="768"/>
      <c r="T71" s="768"/>
      <c r="U71" s="761"/>
      <c r="V71" s="122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286"/>
    </row>
    <row r="72" spans="1:56" ht="14.25" x14ac:dyDescent="0.25">
      <c r="A72" s="103"/>
      <c r="B72" s="51"/>
      <c r="C72" s="121"/>
      <c r="D72" s="79"/>
      <c r="E72" s="768"/>
      <c r="F72" s="768"/>
      <c r="G72" s="768"/>
      <c r="H72" s="768"/>
      <c r="I72" s="768"/>
      <c r="J72" s="768"/>
      <c r="K72" s="768"/>
      <c r="L72" s="768"/>
      <c r="M72" s="768"/>
      <c r="N72" s="768"/>
      <c r="O72" s="768"/>
      <c r="P72" s="768"/>
      <c r="Q72" s="768"/>
      <c r="R72" s="768"/>
      <c r="S72" s="768"/>
      <c r="T72" s="768"/>
      <c r="U72" s="761"/>
      <c r="V72" s="122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286"/>
    </row>
    <row r="73" spans="1:56" ht="14.25" x14ac:dyDescent="0.25">
      <c r="A73" s="103"/>
      <c r="B73" s="51"/>
      <c r="C73" s="121"/>
      <c r="D73" s="79"/>
      <c r="E73" s="768"/>
      <c r="F73" s="768"/>
      <c r="G73" s="768"/>
      <c r="H73" s="768"/>
      <c r="I73" s="768"/>
      <c r="J73" s="768"/>
      <c r="K73" s="768"/>
      <c r="L73" s="768"/>
      <c r="M73" s="768"/>
      <c r="N73" s="768"/>
      <c r="O73" s="768"/>
      <c r="P73" s="768"/>
      <c r="Q73" s="768"/>
      <c r="R73" s="768"/>
      <c r="S73" s="768"/>
      <c r="T73" s="768"/>
      <c r="U73" s="761"/>
      <c r="V73" s="122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286"/>
    </row>
    <row r="74" spans="1:56" ht="14.25" x14ac:dyDescent="0.25">
      <c r="A74" s="103"/>
      <c r="B74" s="51"/>
      <c r="C74" s="121"/>
      <c r="D74" s="79"/>
      <c r="E74" s="768"/>
      <c r="F74" s="768"/>
      <c r="G74" s="768"/>
      <c r="H74" s="768"/>
      <c r="I74" s="768"/>
      <c r="J74" s="768"/>
      <c r="K74" s="768"/>
      <c r="L74" s="768"/>
      <c r="M74" s="768"/>
      <c r="N74" s="768"/>
      <c r="O74" s="768"/>
      <c r="P74" s="768"/>
      <c r="Q74" s="768"/>
      <c r="R74" s="768"/>
      <c r="S74" s="768"/>
      <c r="T74" s="768"/>
      <c r="U74" s="761"/>
      <c r="V74" s="122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286"/>
    </row>
    <row r="75" spans="1:56" ht="14.25" x14ac:dyDescent="0.25">
      <c r="A75" s="103"/>
      <c r="B75" s="51"/>
      <c r="C75" s="121"/>
      <c r="D75" s="79"/>
      <c r="E75" s="768"/>
      <c r="F75" s="768"/>
      <c r="G75" s="768"/>
      <c r="H75" s="768"/>
      <c r="I75" s="768"/>
      <c r="J75" s="768"/>
      <c r="K75" s="768"/>
      <c r="L75" s="768"/>
      <c r="M75" s="768"/>
      <c r="N75" s="768"/>
      <c r="O75" s="768"/>
      <c r="P75" s="768"/>
      <c r="Q75" s="768"/>
      <c r="R75" s="768"/>
      <c r="S75" s="768"/>
      <c r="T75" s="768"/>
      <c r="U75" s="761"/>
      <c r="V75" s="122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286"/>
    </row>
    <row r="76" spans="1:56" ht="14.25" x14ac:dyDescent="0.25">
      <c r="A76" s="103"/>
      <c r="B76" s="51"/>
      <c r="C76" s="121"/>
      <c r="D76" s="79"/>
      <c r="E76" s="768"/>
      <c r="F76" s="768"/>
      <c r="G76" s="768"/>
      <c r="H76" s="768"/>
      <c r="I76" s="768"/>
      <c r="J76" s="768"/>
      <c r="K76" s="768"/>
      <c r="L76" s="768"/>
      <c r="M76" s="768"/>
      <c r="N76" s="768"/>
      <c r="O76" s="768"/>
      <c r="P76" s="768"/>
      <c r="Q76" s="768"/>
      <c r="R76" s="768"/>
      <c r="S76" s="768"/>
      <c r="T76" s="768"/>
      <c r="U76" s="761"/>
      <c r="V76" s="122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286"/>
    </row>
    <row r="77" spans="1:56" ht="14.25" x14ac:dyDescent="0.25">
      <c r="A77" s="103"/>
      <c r="B77" s="51"/>
      <c r="C77" s="121"/>
      <c r="D77" s="79"/>
      <c r="E77" s="768"/>
      <c r="F77" s="768"/>
      <c r="G77" s="768"/>
      <c r="H77" s="768"/>
      <c r="I77" s="768"/>
      <c r="J77" s="768"/>
      <c r="K77" s="768"/>
      <c r="L77" s="768"/>
      <c r="M77" s="768"/>
      <c r="N77" s="768"/>
      <c r="O77" s="768"/>
      <c r="P77" s="768"/>
      <c r="Q77" s="768"/>
      <c r="R77" s="768"/>
      <c r="S77" s="768"/>
      <c r="T77" s="768"/>
      <c r="U77" s="761"/>
      <c r="V77" s="122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286"/>
    </row>
    <row r="78" spans="1:56" ht="14.25" x14ac:dyDescent="0.25">
      <c r="A78" s="103"/>
      <c r="B78" s="51"/>
      <c r="C78" s="121"/>
      <c r="D78" s="79"/>
      <c r="E78" s="768"/>
      <c r="F78" s="768"/>
      <c r="G78" s="768"/>
      <c r="H78" s="768"/>
      <c r="I78" s="768"/>
      <c r="J78" s="768"/>
      <c r="K78" s="768"/>
      <c r="L78" s="768"/>
      <c r="M78" s="768"/>
      <c r="N78" s="768"/>
      <c r="O78" s="768"/>
      <c r="P78" s="768"/>
      <c r="Q78" s="768"/>
      <c r="R78" s="768"/>
      <c r="S78" s="768"/>
      <c r="T78" s="768"/>
      <c r="U78" s="761"/>
      <c r="V78" s="122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286"/>
    </row>
    <row r="79" spans="1:56" ht="14.25" x14ac:dyDescent="0.25">
      <c r="A79" s="103"/>
      <c r="B79" s="51"/>
      <c r="C79" s="121"/>
      <c r="D79" s="79"/>
      <c r="E79" s="768"/>
      <c r="F79" s="768"/>
      <c r="G79" s="768"/>
      <c r="H79" s="768"/>
      <c r="I79" s="768"/>
      <c r="J79" s="768"/>
      <c r="K79" s="768"/>
      <c r="L79" s="768"/>
      <c r="M79" s="768"/>
      <c r="N79" s="768"/>
      <c r="O79" s="768"/>
      <c r="P79" s="768"/>
      <c r="Q79" s="768"/>
      <c r="R79" s="768"/>
      <c r="S79" s="768"/>
      <c r="T79" s="768"/>
      <c r="U79" s="761"/>
      <c r="V79" s="122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286"/>
    </row>
    <row r="80" spans="1:56" ht="14.25" x14ac:dyDescent="0.25">
      <c r="A80" s="103"/>
      <c r="B80" s="51"/>
      <c r="C80" s="121"/>
      <c r="D80" s="79"/>
      <c r="E80" s="768"/>
      <c r="F80" s="768"/>
      <c r="G80" s="768"/>
      <c r="H80" s="768"/>
      <c r="I80" s="768"/>
      <c r="J80" s="768"/>
      <c r="K80" s="768"/>
      <c r="L80" s="768"/>
      <c r="M80" s="768"/>
      <c r="N80" s="768"/>
      <c r="O80" s="768"/>
      <c r="P80" s="768"/>
      <c r="Q80" s="768"/>
      <c r="R80" s="768"/>
      <c r="S80" s="768"/>
      <c r="T80" s="768"/>
      <c r="U80" s="761"/>
      <c r="V80" s="122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286"/>
    </row>
    <row r="81" spans="1:56" ht="14.25" x14ac:dyDescent="0.25">
      <c r="A81" s="103"/>
      <c r="B81" s="51"/>
      <c r="C81" s="121"/>
      <c r="D81" s="79"/>
      <c r="E81" s="768"/>
      <c r="F81" s="768"/>
      <c r="G81" s="768"/>
      <c r="H81" s="768"/>
      <c r="I81" s="768"/>
      <c r="J81" s="768"/>
      <c r="K81" s="768"/>
      <c r="L81" s="768"/>
      <c r="M81" s="768"/>
      <c r="N81" s="768"/>
      <c r="O81" s="768"/>
      <c r="P81" s="768"/>
      <c r="Q81" s="768"/>
      <c r="R81" s="768"/>
      <c r="S81" s="768"/>
      <c r="T81" s="768"/>
      <c r="U81" s="761"/>
      <c r="V81" s="122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286"/>
    </row>
    <row r="82" spans="1:56" ht="14.25" x14ac:dyDescent="0.25">
      <c r="A82" s="103"/>
      <c r="B82" s="51"/>
      <c r="C82" s="121"/>
      <c r="D82" s="79"/>
      <c r="E82" s="768"/>
      <c r="F82" s="768"/>
      <c r="G82" s="768"/>
      <c r="H82" s="768"/>
      <c r="I82" s="768"/>
      <c r="J82" s="768"/>
      <c r="K82" s="768"/>
      <c r="L82" s="768"/>
      <c r="M82" s="768"/>
      <c r="N82" s="768"/>
      <c r="O82" s="768"/>
      <c r="P82" s="768"/>
      <c r="Q82" s="768"/>
      <c r="R82" s="768"/>
      <c r="S82" s="768"/>
      <c r="T82" s="768"/>
      <c r="U82" s="761"/>
      <c r="V82" s="122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286"/>
    </row>
    <row r="83" spans="1:56" ht="14.25" x14ac:dyDescent="0.25">
      <c r="A83" s="103"/>
      <c r="B83" s="51"/>
      <c r="C83" s="121"/>
      <c r="D83" s="79"/>
      <c r="E83" s="768"/>
      <c r="F83" s="768"/>
      <c r="G83" s="768"/>
      <c r="H83" s="768"/>
      <c r="I83" s="768"/>
      <c r="J83" s="768"/>
      <c r="K83" s="768"/>
      <c r="L83" s="768"/>
      <c r="M83" s="768"/>
      <c r="N83" s="768"/>
      <c r="O83" s="768"/>
      <c r="P83" s="768"/>
      <c r="Q83" s="768"/>
      <c r="R83" s="768"/>
      <c r="S83" s="768"/>
      <c r="T83" s="768"/>
      <c r="U83" s="761"/>
      <c r="V83" s="122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286"/>
    </row>
    <row r="84" spans="1:56" ht="14.25" x14ac:dyDescent="0.25">
      <c r="A84" s="103"/>
      <c r="B84" s="51"/>
      <c r="C84" s="121"/>
      <c r="D84" s="79"/>
      <c r="E84" s="768"/>
      <c r="F84" s="768"/>
      <c r="G84" s="768"/>
      <c r="H84" s="768"/>
      <c r="I84" s="768"/>
      <c r="J84" s="768"/>
      <c r="K84" s="768"/>
      <c r="L84" s="768"/>
      <c r="M84" s="768"/>
      <c r="N84" s="768"/>
      <c r="O84" s="768"/>
      <c r="P84" s="768"/>
      <c r="Q84" s="768"/>
      <c r="R84" s="768"/>
      <c r="S84" s="768"/>
      <c r="T84" s="768"/>
      <c r="U84" s="761"/>
      <c r="V84" s="122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286"/>
    </row>
    <row r="85" spans="1:56" ht="14.25" x14ac:dyDescent="0.25">
      <c r="A85" s="103"/>
      <c r="B85" s="51"/>
      <c r="C85" s="121"/>
      <c r="D85" s="79"/>
      <c r="E85" s="768"/>
      <c r="F85" s="768"/>
      <c r="G85" s="768"/>
      <c r="H85" s="768"/>
      <c r="I85" s="768"/>
      <c r="J85" s="768"/>
      <c r="K85" s="768"/>
      <c r="L85" s="768"/>
      <c r="M85" s="768"/>
      <c r="N85" s="768"/>
      <c r="O85" s="768"/>
      <c r="P85" s="768"/>
      <c r="Q85" s="768"/>
      <c r="R85" s="768"/>
      <c r="S85" s="768"/>
      <c r="T85" s="768"/>
      <c r="U85" s="761"/>
      <c r="V85" s="122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286"/>
    </row>
    <row r="86" spans="1:56" ht="14.25" x14ac:dyDescent="0.25">
      <c r="A86" s="103"/>
      <c r="B86" s="51"/>
      <c r="C86" s="121"/>
      <c r="D86" s="79"/>
      <c r="E86" s="768"/>
      <c r="F86" s="768"/>
      <c r="G86" s="768"/>
      <c r="H86" s="768"/>
      <c r="I86" s="768"/>
      <c r="J86" s="768"/>
      <c r="K86" s="768"/>
      <c r="L86" s="768"/>
      <c r="M86" s="768"/>
      <c r="N86" s="768"/>
      <c r="O86" s="768"/>
      <c r="P86" s="768"/>
      <c r="Q86" s="768"/>
      <c r="R86" s="768"/>
      <c r="S86" s="768"/>
      <c r="T86" s="768"/>
      <c r="U86" s="761"/>
      <c r="V86" s="122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286"/>
    </row>
    <row r="87" spans="1:56" ht="14.25" x14ac:dyDescent="0.25">
      <c r="A87" s="103"/>
      <c r="B87" s="51"/>
      <c r="C87" s="121"/>
      <c r="D87" s="79"/>
      <c r="E87" s="768"/>
      <c r="F87" s="768"/>
      <c r="G87" s="768"/>
      <c r="H87" s="768"/>
      <c r="I87" s="768"/>
      <c r="J87" s="768"/>
      <c r="K87" s="768"/>
      <c r="L87" s="768"/>
      <c r="M87" s="768"/>
      <c r="N87" s="768"/>
      <c r="O87" s="768"/>
      <c r="P87" s="768"/>
      <c r="Q87" s="768"/>
      <c r="R87" s="768"/>
      <c r="S87" s="768"/>
      <c r="T87" s="768"/>
      <c r="U87" s="761"/>
      <c r="V87" s="122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286"/>
    </row>
    <row r="88" spans="1:56" ht="14.25" x14ac:dyDescent="0.25">
      <c r="A88" s="103"/>
      <c r="B88" s="51"/>
      <c r="C88" s="121"/>
      <c r="D88" s="79"/>
      <c r="E88" s="768"/>
      <c r="F88" s="768"/>
      <c r="G88" s="768"/>
      <c r="H88" s="768"/>
      <c r="I88" s="768"/>
      <c r="J88" s="768"/>
      <c r="K88" s="768"/>
      <c r="L88" s="768"/>
      <c r="M88" s="768"/>
      <c r="N88" s="768"/>
      <c r="O88" s="768"/>
      <c r="P88" s="768"/>
      <c r="Q88" s="768"/>
      <c r="R88" s="768"/>
      <c r="S88" s="768"/>
      <c r="T88" s="768"/>
      <c r="U88" s="761"/>
      <c r="V88" s="122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286"/>
    </row>
    <row r="89" spans="1:56" ht="14.25" x14ac:dyDescent="0.25">
      <c r="A89" s="103"/>
      <c r="B89" s="51"/>
      <c r="C89" s="121"/>
      <c r="D89" s="79"/>
      <c r="E89" s="768"/>
      <c r="F89" s="768"/>
      <c r="G89" s="768"/>
      <c r="H89" s="768"/>
      <c r="I89" s="768"/>
      <c r="J89" s="768"/>
      <c r="K89" s="768"/>
      <c r="L89" s="768"/>
      <c r="M89" s="768"/>
      <c r="N89" s="768"/>
      <c r="O89" s="768"/>
      <c r="P89" s="768"/>
      <c r="Q89" s="768"/>
      <c r="R89" s="768"/>
      <c r="S89" s="768"/>
      <c r="T89" s="768"/>
      <c r="U89" s="761"/>
      <c r="V89" s="122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286"/>
    </row>
    <row r="90" spans="1:56" ht="14.25" x14ac:dyDescent="0.25">
      <c r="A90" s="103"/>
      <c r="B90" s="51"/>
      <c r="C90" s="121"/>
      <c r="D90" s="80"/>
      <c r="E90" s="786"/>
      <c r="F90" s="786"/>
      <c r="G90" s="786"/>
      <c r="H90" s="786"/>
      <c r="I90" s="786"/>
      <c r="J90" s="786"/>
      <c r="K90" s="786"/>
      <c r="L90" s="786"/>
      <c r="M90" s="786"/>
      <c r="N90" s="786"/>
      <c r="O90" s="786"/>
      <c r="P90" s="786"/>
      <c r="Q90" s="786"/>
      <c r="R90" s="786"/>
      <c r="S90" s="786"/>
      <c r="T90" s="786"/>
      <c r="U90" s="796"/>
      <c r="V90" s="122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286"/>
    </row>
    <row r="91" spans="1:56" ht="15" customHeight="1" x14ac:dyDescent="0.2">
      <c r="A91" s="103"/>
      <c r="B91" s="51"/>
      <c r="C91" s="125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4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286"/>
    </row>
    <row r="92" spans="1:56" s="50" customFormat="1" x14ac:dyDescent="0.2">
      <c r="A92" s="51"/>
      <c r="B92" s="51"/>
      <c r="C92" s="413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413"/>
      <c r="V92" s="413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286"/>
    </row>
    <row r="93" spans="1:56" s="50" customFormat="1" x14ac:dyDescent="0.2">
      <c r="A93" s="51"/>
      <c r="B93" s="51"/>
      <c r="C93" s="727"/>
      <c r="D93" s="727"/>
      <c r="E93" s="727"/>
      <c r="F93" s="727"/>
      <c r="G93" s="727"/>
      <c r="H93" s="727"/>
      <c r="I93" s="727"/>
      <c r="J93" s="727"/>
      <c r="K93" s="727"/>
      <c r="L93" s="727"/>
      <c r="M93" s="727"/>
      <c r="N93" s="727"/>
      <c r="O93" s="727"/>
      <c r="P93" s="727"/>
      <c r="Q93" s="727"/>
      <c r="R93" s="727"/>
      <c r="S93" s="727"/>
      <c r="T93" s="727"/>
      <c r="U93" s="727"/>
      <c r="V93" s="727"/>
      <c r="W93" s="728"/>
      <c r="X93" s="728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286"/>
    </row>
    <row r="94" spans="1:56" s="50" customFormat="1" x14ac:dyDescent="0.2">
      <c r="A94" s="51"/>
      <c r="B94" s="51"/>
      <c r="C94" s="727"/>
      <c r="D94" s="727"/>
      <c r="E94" s="727"/>
      <c r="F94" s="727"/>
      <c r="G94" s="727"/>
      <c r="H94" s="727"/>
      <c r="I94" s="727"/>
      <c r="J94" s="727"/>
      <c r="K94" s="727"/>
      <c r="L94" s="727"/>
      <c r="M94" s="727"/>
      <c r="N94" s="727"/>
      <c r="O94" s="727"/>
      <c r="P94" s="727"/>
      <c r="Q94" s="727"/>
      <c r="R94" s="727"/>
      <c r="S94" s="727"/>
      <c r="T94" s="727"/>
      <c r="U94" s="727"/>
      <c r="V94" s="727"/>
      <c r="W94" s="728"/>
      <c r="X94" s="728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286"/>
    </row>
    <row r="95" spans="1:56" s="50" customFormat="1" x14ac:dyDescent="0.2">
      <c r="A95" s="51"/>
      <c r="B95" s="51"/>
      <c r="C95" s="727"/>
      <c r="D95" s="727"/>
      <c r="E95" s="727"/>
      <c r="F95" s="727"/>
      <c r="G95" s="727"/>
      <c r="H95" s="727"/>
      <c r="I95" s="727"/>
      <c r="J95" s="727"/>
      <c r="K95" s="727"/>
      <c r="L95" s="727"/>
      <c r="M95" s="727"/>
      <c r="N95" s="727"/>
      <c r="O95" s="727"/>
      <c r="P95" s="727"/>
      <c r="Q95" s="727"/>
      <c r="R95" s="727"/>
      <c r="S95" s="727"/>
      <c r="T95" s="727"/>
      <c r="U95" s="727"/>
      <c r="V95" s="727"/>
      <c r="W95" s="728"/>
      <c r="X95" s="728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286"/>
    </row>
    <row r="96" spans="1:56" s="50" customFormat="1" x14ac:dyDescent="0.2">
      <c r="A96" s="51"/>
      <c r="B96" s="51"/>
      <c r="C96" s="727"/>
      <c r="D96" s="727"/>
      <c r="E96" s="727"/>
      <c r="F96" s="727"/>
      <c r="G96" s="727"/>
      <c r="H96" s="727"/>
      <c r="I96" s="727"/>
      <c r="J96" s="727"/>
      <c r="K96" s="727"/>
      <c r="L96" s="727"/>
      <c r="M96" s="727"/>
      <c r="N96" s="727"/>
      <c r="O96" s="727"/>
      <c r="P96" s="727"/>
      <c r="Q96" s="727"/>
      <c r="R96" s="727"/>
      <c r="S96" s="727"/>
      <c r="T96" s="727"/>
      <c r="U96" s="727"/>
      <c r="V96" s="727"/>
      <c r="W96" s="728"/>
      <c r="X96" s="728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286"/>
    </row>
    <row r="97" spans="1:56" s="50" customFormat="1" x14ac:dyDescent="0.2">
      <c r="A97" s="51"/>
      <c r="B97" s="51"/>
      <c r="C97" s="727"/>
      <c r="D97" s="727"/>
      <c r="E97" s="727"/>
      <c r="F97" s="727"/>
      <c r="G97" s="727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7"/>
      <c r="W97" s="728"/>
      <c r="X97" s="728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286"/>
    </row>
    <row r="98" spans="1:56" s="50" customFormat="1" x14ac:dyDescent="0.2">
      <c r="A98" s="51"/>
      <c r="B98" s="51"/>
      <c r="C98" s="727"/>
      <c r="D98" s="727"/>
      <c r="E98" s="727"/>
      <c r="F98" s="727"/>
      <c r="G98" s="727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7"/>
      <c r="W98" s="728"/>
      <c r="X98" s="728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286"/>
    </row>
    <row r="99" spans="1:56" s="50" customFormat="1" x14ac:dyDescent="0.2">
      <c r="A99" s="51"/>
      <c r="B99" s="51"/>
      <c r="C99" s="727"/>
      <c r="D99" s="727"/>
      <c r="E99" s="727"/>
      <c r="F99" s="727"/>
      <c r="G99" s="727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7"/>
      <c r="W99" s="728"/>
      <c r="X99" s="728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286"/>
    </row>
    <row r="100" spans="1:56" s="50" customFormat="1" x14ac:dyDescent="0.2">
      <c r="A100" s="51"/>
      <c r="B100" s="51"/>
      <c r="C100" s="727"/>
      <c r="D100" s="727"/>
      <c r="E100" s="727"/>
      <c r="F100" s="727"/>
      <c r="G100" s="727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7"/>
      <c r="W100" s="728"/>
      <c r="X100" s="728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286"/>
    </row>
    <row r="101" spans="1:56" s="50" customFormat="1" x14ac:dyDescent="0.2">
      <c r="A101" s="51"/>
      <c r="B101" s="51"/>
      <c r="C101" s="727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7"/>
      <c r="W101" s="728"/>
      <c r="X101" s="728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286"/>
    </row>
    <row r="102" spans="1:56" s="50" customFormat="1" x14ac:dyDescent="0.2">
      <c r="A102" s="51"/>
      <c r="B102" s="51"/>
      <c r="C102" s="727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7"/>
      <c r="W102" s="728"/>
      <c r="X102" s="728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286"/>
    </row>
    <row r="103" spans="1:56" s="50" customFormat="1" x14ac:dyDescent="0.2">
      <c r="A103" s="51"/>
      <c r="B103" s="51"/>
      <c r="C103" s="727"/>
      <c r="D103" s="727"/>
      <c r="E103" s="727"/>
      <c r="F103" s="727"/>
      <c r="G103" s="727"/>
      <c r="H103" s="727"/>
      <c r="I103" s="727"/>
      <c r="J103" s="727"/>
      <c r="K103" s="727"/>
      <c r="L103" s="727"/>
      <c r="M103" s="727"/>
      <c r="N103" s="727"/>
      <c r="O103" s="727"/>
      <c r="P103" s="727"/>
      <c r="Q103" s="727"/>
      <c r="R103" s="727"/>
      <c r="S103" s="727"/>
      <c r="T103" s="727"/>
      <c r="U103" s="727"/>
      <c r="V103" s="727"/>
      <c r="W103" s="728"/>
      <c r="X103" s="728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286"/>
    </row>
    <row r="104" spans="1:56" s="50" customFormat="1" x14ac:dyDescent="0.2">
      <c r="A104" s="51"/>
      <c r="B104" s="51"/>
      <c r="C104" s="727"/>
      <c r="D104" s="727"/>
      <c r="E104" s="727"/>
      <c r="F104" s="727"/>
      <c r="G104" s="727"/>
      <c r="H104" s="727"/>
      <c r="I104" s="727"/>
      <c r="J104" s="727"/>
      <c r="K104" s="727"/>
      <c r="L104" s="727"/>
      <c r="M104" s="727"/>
      <c r="N104" s="727"/>
      <c r="O104" s="727"/>
      <c r="P104" s="727"/>
      <c r="Q104" s="727"/>
      <c r="R104" s="727"/>
      <c r="S104" s="727"/>
      <c r="T104" s="727"/>
      <c r="U104" s="727"/>
      <c r="V104" s="727"/>
      <c r="W104" s="728"/>
      <c r="X104" s="728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286"/>
    </row>
    <row r="105" spans="1:56" s="50" customFormat="1" x14ac:dyDescent="0.2">
      <c r="A105" s="51"/>
      <c r="B105" s="51"/>
      <c r="C105" s="727"/>
      <c r="D105" s="727"/>
      <c r="E105" s="727"/>
      <c r="F105" s="727"/>
      <c r="G105" s="727"/>
      <c r="H105" s="727"/>
      <c r="I105" s="727"/>
      <c r="J105" s="727"/>
      <c r="K105" s="727"/>
      <c r="L105" s="727"/>
      <c r="M105" s="727"/>
      <c r="N105" s="727"/>
      <c r="O105" s="727"/>
      <c r="P105" s="727"/>
      <c r="Q105" s="727"/>
      <c r="R105" s="727"/>
      <c r="S105" s="727"/>
      <c r="T105" s="727"/>
      <c r="U105" s="727"/>
      <c r="V105" s="727"/>
      <c r="W105" s="728"/>
      <c r="X105" s="728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286"/>
    </row>
    <row r="106" spans="1:56" s="50" customFormat="1" x14ac:dyDescent="0.2">
      <c r="A106" s="51"/>
      <c r="B106" s="51"/>
      <c r="C106" s="727"/>
      <c r="D106" s="727"/>
      <c r="E106" s="727"/>
      <c r="F106" s="727"/>
      <c r="G106" s="727"/>
      <c r="H106" s="727"/>
      <c r="I106" s="727"/>
      <c r="J106" s="727"/>
      <c r="K106" s="727"/>
      <c r="L106" s="727"/>
      <c r="M106" s="727"/>
      <c r="N106" s="727"/>
      <c r="O106" s="727"/>
      <c r="P106" s="727"/>
      <c r="Q106" s="727"/>
      <c r="R106" s="727"/>
      <c r="S106" s="727"/>
      <c r="T106" s="727"/>
      <c r="U106" s="727"/>
      <c r="V106" s="727"/>
      <c r="W106" s="728"/>
      <c r="X106" s="728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286"/>
    </row>
    <row r="107" spans="1:56" s="50" customFormat="1" x14ac:dyDescent="0.2">
      <c r="A107" s="51"/>
      <c r="B107" s="51"/>
      <c r="C107" s="727"/>
      <c r="D107" s="727"/>
      <c r="E107" s="727"/>
      <c r="F107" s="727"/>
      <c r="G107" s="727"/>
      <c r="H107" s="727"/>
      <c r="I107" s="727"/>
      <c r="J107" s="727"/>
      <c r="K107" s="727"/>
      <c r="L107" s="727"/>
      <c r="M107" s="727"/>
      <c r="N107" s="727"/>
      <c r="O107" s="727"/>
      <c r="P107" s="727"/>
      <c r="Q107" s="727"/>
      <c r="R107" s="727"/>
      <c r="S107" s="727"/>
      <c r="T107" s="727"/>
      <c r="U107" s="727"/>
      <c r="V107" s="727"/>
      <c r="W107" s="728"/>
      <c r="X107" s="728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286"/>
    </row>
    <row r="108" spans="1:56" s="50" customFormat="1" x14ac:dyDescent="0.2">
      <c r="A108" s="51"/>
      <c r="B108" s="51"/>
      <c r="C108" s="727"/>
      <c r="D108" s="727"/>
      <c r="E108" s="727"/>
      <c r="F108" s="727"/>
      <c r="G108" s="727"/>
      <c r="H108" s="727"/>
      <c r="I108" s="727"/>
      <c r="J108" s="727"/>
      <c r="K108" s="727"/>
      <c r="L108" s="727"/>
      <c r="M108" s="727"/>
      <c r="N108" s="727"/>
      <c r="O108" s="727"/>
      <c r="P108" s="727"/>
      <c r="Q108" s="727"/>
      <c r="R108" s="727"/>
      <c r="S108" s="727"/>
      <c r="T108" s="727"/>
      <c r="U108" s="727"/>
      <c r="V108" s="727"/>
      <c r="W108" s="728"/>
      <c r="X108" s="728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286"/>
    </row>
    <row r="109" spans="1:56" s="50" customFormat="1" x14ac:dyDescent="0.2">
      <c r="A109" s="51"/>
      <c r="B109" s="51"/>
      <c r="C109" s="727"/>
      <c r="D109" s="727"/>
      <c r="E109" s="727"/>
      <c r="F109" s="727"/>
      <c r="G109" s="727"/>
      <c r="H109" s="727"/>
      <c r="I109" s="727"/>
      <c r="J109" s="727"/>
      <c r="K109" s="727"/>
      <c r="L109" s="727"/>
      <c r="M109" s="727"/>
      <c r="N109" s="727"/>
      <c r="O109" s="727"/>
      <c r="P109" s="727"/>
      <c r="Q109" s="727"/>
      <c r="R109" s="727"/>
      <c r="S109" s="727"/>
      <c r="T109" s="727"/>
      <c r="U109" s="727"/>
      <c r="V109" s="727"/>
      <c r="W109" s="728"/>
      <c r="X109" s="728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286"/>
    </row>
    <row r="110" spans="1:56" s="50" customFormat="1" x14ac:dyDescent="0.2">
      <c r="A110" s="51"/>
      <c r="B110" s="51"/>
      <c r="C110" s="727"/>
      <c r="D110" s="727"/>
      <c r="E110" s="727"/>
      <c r="F110" s="727"/>
      <c r="G110" s="727"/>
      <c r="H110" s="727"/>
      <c r="I110" s="727"/>
      <c r="J110" s="727"/>
      <c r="K110" s="727"/>
      <c r="L110" s="727"/>
      <c r="M110" s="727"/>
      <c r="N110" s="727"/>
      <c r="O110" s="727"/>
      <c r="P110" s="727"/>
      <c r="Q110" s="727"/>
      <c r="R110" s="727"/>
      <c r="S110" s="727"/>
      <c r="T110" s="727"/>
      <c r="U110" s="727"/>
      <c r="V110" s="727"/>
      <c r="W110" s="728"/>
      <c r="X110" s="728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286"/>
    </row>
    <row r="111" spans="1:56" s="50" customFormat="1" x14ac:dyDescent="0.2">
      <c r="A111" s="51"/>
      <c r="B111" s="51"/>
      <c r="C111" s="727"/>
      <c r="D111" s="727"/>
      <c r="E111" s="727"/>
      <c r="F111" s="727"/>
      <c r="G111" s="727"/>
      <c r="H111" s="727"/>
      <c r="I111" s="727"/>
      <c r="J111" s="727"/>
      <c r="K111" s="727"/>
      <c r="L111" s="727"/>
      <c r="M111" s="727"/>
      <c r="N111" s="727"/>
      <c r="O111" s="727"/>
      <c r="P111" s="727"/>
      <c r="Q111" s="727"/>
      <c r="R111" s="727"/>
      <c r="S111" s="727"/>
      <c r="T111" s="727"/>
      <c r="U111" s="727"/>
      <c r="V111" s="727"/>
      <c r="W111" s="728"/>
      <c r="X111" s="728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286"/>
    </row>
    <row r="112" spans="1:56" s="50" customFormat="1" x14ac:dyDescent="0.2">
      <c r="A112" s="51"/>
      <c r="B112" s="51"/>
      <c r="C112" s="727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7"/>
      <c r="W112" s="728"/>
      <c r="X112" s="728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286"/>
    </row>
    <row r="113" spans="1:56" s="50" customFormat="1" x14ac:dyDescent="0.2">
      <c r="A113" s="51"/>
      <c r="B113" s="51"/>
      <c r="C113" s="727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7"/>
      <c r="W113" s="728"/>
      <c r="X113" s="728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286"/>
    </row>
    <row r="114" spans="1:56" s="50" customFormat="1" x14ac:dyDescent="0.2">
      <c r="A114" s="51"/>
      <c r="B114" s="51"/>
      <c r="C114" s="727"/>
      <c r="D114" s="727"/>
      <c r="E114" s="727"/>
      <c r="F114" s="727"/>
      <c r="G114" s="727"/>
      <c r="H114" s="727"/>
      <c r="I114" s="727"/>
      <c r="J114" s="727"/>
      <c r="K114" s="727"/>
      <c r="L114" s="727"/>
      <c r="M114" s="727"/>
      <c r="N114" s="727"/>
      <c r="O114" s="727"/>
      <c r="P114" s="727"/>
      <c r="Q114" s="727"/>
      <c r="R114" s="727"/>
      <c r="S114" s="727"/>
      <c r="T114" s="727"/>
      <c r="U114" s="727"/>
      <c r="V114" s="727"/>
      <c r="W114" s="728"/>
      <c r="X114" s="728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286"/>
    </row>
    <row r="115" spans="1:56" s="50" customFormat="1" x14ac:dyDescent="0.2">
      <c r="A115" s="51"/>
      <c r="B115" s="51"/>
      <c r="C115" s="727"/>
      <c r="D115" s="727"/>
      <c r="E115" s="727"/>
      <c r="F115" s="727"/>
      <c r="G115" s="727"/>
      <c r="H115" s="727"/>
      <c r="I115" s="727"/>
      <c r="J115" s="727"/>
      <c r="K115" s="727"/>
      <c r="L115" s="727"/>
      <c r="M115" s="727"/>
      <c r="N115" s="727"/>
      <c r="O115" s="727"/>
      <c r="P115" s="727"/>
      <c r="Q115" s="727"/>
      <c r="R115" s="727"/>
      <c r="S115" s="727"/>
      <c r="T115" s="727"/>
      <c r="U115" s="727"/>
      <c r="V115" s="727"/>
      <c r="W115" s="728"/>
      <c r="X115" s="728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286"/>
    </row>
    <row r="116" spans="1:56" s="50" customFormat="1" x14ac:dyDescent="0.2">
      <c r="A116" s="51"/>
      <c r="B116" s="51"/>
      <c r="C116" s="727"/>
      <c r="D116" s="727"/>
      <c r="E116" s="727"/>
      <c r="F116" s="727"/>
      <c r="G116" s="727"/>
      <c r="H116" s="727"/>
      <c r="I116" s="727"/>
      <c r="J116" s="727"/>
      <c r="K116" s="727"/>
      <c r="L116" s="727"/>
      <c r="M116" s="727"/>
      <c r="N116" s="727"/>
      <c r="O116" s="727"/>
      <c r="P116" s="727"/>
      <c r="Q116" s="727"/>
      <c r="R116" s="727"/>
      <c r="S116" s="727"/>
      <c r="T116" s="727"/>
      <c r="U116" s="727"/>
      <c r="V116" s="727"/>
      <c r="W116" s="728"/>
      <c r="X116" s="728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286"/>
    </row>
    <row r="117" spans="1:56" s="50" customFormat="1" x14ac:dyDescent="0.2">
      <c r="A117" s="51"/>
      <c r="B117" s="51"/>
      <c r="C117" s="728"/>
      <c r="D117" s="728"/>
      <c r="E117" s="728"/>
      <c r="F117" s="728"/>
      <c r="G117" s="728"/>
      <c r="H117" s="728"/>
      <c r="I117" s="728"/>
      <c r="J117" s="728"/>
      <c r="K117" s="728"/>
      <c r="L117" s="728"/>
      <c r="M117" s="728"/>
      <c r="N117" s="728"/>
      <c r="O117" s="728"/>
      <c r="P117" s="728"/>
      <c r="Q117" s="728"/>
      <c r="R117" s="728"/>
      <c r="S117" s="728"/>
      <c r="T117" s="728"/>
      <c r="U117" s="728"/>
      <c r="V117" s="728"/>
      <c r="W117" s="728"/>
      <c r="X117" s="728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286"/>
    </row>
    <row r="118" spans="1:56" s="50" customFormat="1" x14ac:dyDescent="0.2">
      <c r="A118" s="51"/>
      <c r="B118" s="51"/>
      <c r="C118" s="728"/>
      <c r="D118" s="728"/>
      <c r="E118" s="728"/>
      <c r="F118" s="728"/>
      <c r="G118" s="728"/>
      <c r="H118" s="728"/>
      <c r="I118" s="728"/>
      <c r="J118" s="728"/>
      <c r="K118" s="728"/>
      <c r="L118" s="728"/>
      <c r="M118" s="728"/>
      <c r="N118" s="728"/>
      <c r="O118" s="728"/>
      <c r="P118" s="728"/>
      <c r="Q118" s="728"/>
      <c r="R118" s="728"/>
      <c r="S118" s="728"/>
      <c r="T118" s="728"/>
      <c r="U118" s="728"/>
      <c r="V118" s="728"/>
      <c r="W118" s="728"/>
      <c r="X118" s="728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286"/>
    </row>
    <row r="119" spans="1:56" s="50" customFormat="1" x14ac:dyDescent="0.2">
      <c r="A119" s="51"/>
      <c r="B119" s="51"/>
      <c r="C119" s="728"/>
      <c r="D119" s="728"/>
      <c r="E119" s="728"/>
      <c r="F119" s="728"/>
      <c r="G119" s="728"/>
      <c r="H119" s="728"/>
      <c r="I119" s="728"/>
      <c r="J119" s="728"/>
      <c r="K119" s="728"/>
      <c r="L119" s="728"/>
      <c r="M119" s="728"/>
      <c r="N119" s="728"/>
      <c r="O119" s="728"/>
      <c r="P119" s="728"/>
      <c r="Q119" s="728"/>
      <c r="R119" s="728"/>
      <c r="S119" s="728"/>
      <c r="T119" s="728"/>
      <c r="U119" s="728"/>
      <c r="V119" s="728"/>
      <c r="W119" s="728"/>
      <c r="X119" s="728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286"/>
    </row>
    <row r="120" spans="1:56" s="50" customFormat="1" x14ac:dyDescent="0.2">
      <c r="A120" s="51"/>
      <c r="B120" s="51"/>
      <c r="C120" s="728"/>
      <c r="D120" s="728"/>
      <c r="E120" s="728"/>
      <c r="F120" s="728"/>
      <c r="G120" s="728"/>
      <c r="H120" s="728"/>
      <c r="I120" s="728"/>
      <c r="J120" s="728"/>
      <c r="K120" s="728"/>
      <c r="L120" s="728"/>
      <c r="M120" s="728"/>
      <c r="N120" s="728"/>
      <c r="O120" s="728"/>
      <c r="P120" s="728"/>
      <c r="Q120" s="728"/>
      <c r="R120" s="728"/>
      <c r="S120" s="728"/>
      <c r="T120" s="728"/>
      <c r="U120" s="728"/>
      <c r="V120" s="728"/>
      <c r="W120" s="728"/>
      <c r="X120" s="728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286"/>
    </row>
    <row r="121" spans="1:56" s="50" customFormat="1" x14ac:dyDescent="0.2">
      <c r="A121" s="51"/>
      <c r="B121" s="51"/>
      <c r="C121" s="728"/>
      <c r="D121" s="728"/>
      <c r="E121" s="728"/>
      <c r="F121" s="728"/>
      <c r="G121" s="728"/>
      <c r="H121" s="728"/>
      <c r="I121" s="728"/>
      <c r="J121" s="728"/>
      <c r="K121" s="728"/>
      <c r="L121" s="728"/>
      <c r="M121" s="728"/>
      <c r="N121" s="728"/>
      <c r="O121" s="728"/>
      <c r="P121" s="728"/>
      <c r="Q121" s="728"/>
      <c r="R121" s="728"/>
      <c r="S121" s="728"/>
      <c r="T121" s="728"/>
      <c r="U121" s="728"/>
      <c r="V121" s="728"/>
      <c r="W121" s="728"/>
      <c r="X121" s="728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286"/>
    </row>
    <row r="122" spans="1:56" s="50" customFormat="1" x14ac:dyDescent="0.2">
      <c r="A122" s="51"/>
      <c r="B122" s="51"/>
      <c r="C122" s="728"/>
      <c r="D122" s="728"/>
      <c r="E122" s="728"/>
      <c r="F122" s="728"/>
      <c r="G122" s="728"/>
      <c r="H122" s="728"/>
      <c r="I122" s="728"/>
      <c r="J122" s="728"/>
      <c r="K122" s="728"/>
      <c r="L122" s="728"/>
      <c r="M122" s="728"/>
      <c r="N122" s="728"/>
      <c r="O122" s="728"/>
      <c r="P122" s="728"/>
      <c r="Q122" s="728"/>
      <c r="R122" s="728"/>
      <c r="S122" s="728"/>
      <c r="T122" s="728"/>
      <c r="U122" s="728"/>
      <c r="V122" s="728"/>
      <c r="W122" s="728"/>
      <c r="X122" s="728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286"/>
    </row>
    <row r="123" spans="1:56" s="50" customFormat="1" x14ac:dyDescent="0.2">
      <c r="A123" s="51"/>
      <c r="B123" s="51"/>
      <c r="C123" s="728"/>
      <c r="D123" s="728"/>
      <c r="E123" s="728"/>
      <c r="F123" s="728"/>
      <c r="G123" s="728"/>
      <c r="H123" s="728"/>
      <c r="I123" s="728"/>
      <c r="J123" s="728"/>
      <c r="K123" s="728"/>
      <c r="L123" s="728"/>
      <c r="M123" s="728"/>
      <c r="N123" s="728"/>
      <c r="O123" s="728"/>
      <c r="P123" s="728"/>
      <c r="Q123" s="728"/>
      <c r="R123" s="728"/>
      <c r="S123" s="728"/>
      <c r="T123" s="728"/>
      <c r="U123" s="728"/>
      <c r="V123" s="728"/>
      <c r="W123" s="728"/>
      <c r="X123" s="728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286"/>
    </row>
    <row r="124" spans="1:56" s="50" customFormat="1" x14ac:dyDescent="0.2">
      <c r="A124" s="51"/>
      <c r="B124" s="51"/>
      <c r="C124" s="728"/>
      <c r="D124" s="728"/>
      <c r="E124" s="728"/>
      <c r="F124" s="728"/>
      <c r="G124" s="728"/>
      <c r="H124" s="728"/>
      <c r="I124" s="728"/>
      <c r="J124" s="728"/>
      <c r="K124" s="728"/>
      <c r="L124" s="728"/>
      <c r="M124" s="728"/>
      <c r="N124" s="728"/>
      <c r="O124" s="728"/>
      <c r="P124" s="728"/>
      <c r="Q124" s="728"/>
      <c r="R124" s="728"/>
      <c r="S124" s="728"/>
      <c r="T124" s="728"/>
      <c r="U124" s="728"/>
      <c r="V124" s="728"/>
      <c r="W124" s="728"/>
      <c r="X124" s="728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286"/>
    </row>
    <row r="125" spans="1:56" s="50" customFormat="1" x14ac:dyDescent="0.2">
      <c r="A125" s="51"/>
      <c r="B125" s="51"/>
      <c r="C125" s="728"/>
      <c r="D125" s="728"/>
      <c r="E125" s="728"/>
      <c r="F125" s="728"/>
      <c r="G125" s="728"/>
      <c r="H125" s="728"/>
      <c r="I125" s="728"/>
      <c r="J125" s="728"/>
      <c r="K125" s="728"/>
      <c r="L125" s="728"/>
      <c r="M125" s="728"/>
      <c r="N125" s="728"/>
      <c r="O125" s="728"/>
      <c r="P125" s="728"/>
      <c r="Q125" s="728"/>
      <c r="R125" s="728"/>
      <c r="S125" s="728"/>
      <c r="T125" s="728"/>
      <c r="U125" s="728"/>
      <c r="V125" s="728"/>
      <c r="W125" s="728"/>
      <c r="X125" s="728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286"/>
    </row>
    <row r="126" spans="1:56" s="50" customFormat="1" x14ac:dyDescent="0.2">
      <c r="A126" s="51"/>
      <c r="B126" s="51"/>
      <c r="C126" s="728"/>
      <c r="D126" s="728"/>
      <c r="E126" s="728"/>
      <c r="F126" s="728"/>
      <c r="G126" s="728"/>
      <c r="H126" s="728"/>
      <c r="I126" s="728"/>
      <c r="J126" s="728"/>
      <c r="K126" s="728"/>
      <c r="L126" s="728"/>
      <c r="M126" s="728"/>
      <c r="N126" s="728"/>
      <c r="O126" s="728"/>
      <c r="P126" s="728"/>
      <c r="Q126" s="728"/>
      <c r="R126" s="728"/>
      <c r="S126" s="728"/>
      <c r="T126" s="728"/>
      <c r="U126" s="728"/>
      <c r="V126" s="728"/>
      <c r="W126" s="728"/>
      <c r="X126" s="728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286"/>
    </row>
    <row r="127" spans="1:56" s="50" customFormat="1" x14ac:dyDescent="0.2">
      <c r="A127" s="51"/>
      <c r="B127" s="51"/>
      <c r="C127" s="728"/>
      <c r="D127" s="728"/>
      <c r="E127" s="728"/>
      <c r="F127" s="728"/>
      <c r="G127" s="728"/>
      <c r="H127" s="728"/>
      <c r="I127" s="728"/>
      <c r="J127" s="728"/>
      <c r="K127" s="728"/>
      <c r="L127" s="728"/>
      <c r="M127" s="728"/>
      <c r="N127" s="728"/>
      <c r="O127" s="728"/>
      <c r="P127" s="728"/>
      <c r="Q127" s="728"/>
      <c r="R127" s="728"/>
      <c r="S127" s="728"/>
      <c r="T127" s="728"/>
      <c r="U127" s="728"/>
      <c r="V127" s="728"/>
      <c r="W127" s="728"/>
      <c r="X127" s="728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286"/>
    </row>
    <row r="128" spans="1:56" s="50" customFormat="1" x14ac:dyDescent="0.2">
      <c r="A128" s="51"/>
      <c r="B128" s="51"/>
      <c r="C128" s="728"/>
      <c r="D128" s="728"/>
      <c r="E128" s="728"/>
      <c r="F128" s="728"/>
      <c r="G128" s="728"/>
      <c r="H128" s="728"/>
      <c r="I128" s="728"/>
      <c r="J128" s="728"/>
      <c r="K128" s="728"/>
      <c r="L128" s="728"/>
      <c r="M128" s="728"/>
      <c r="N128" s="728"/>
      <c r="O128" s="728"/>
      <c r="P128" s="728"/>
      <c r="Q128" s="728"/>
      <c r="R128" s="728"/>
      <c r="S128" s="728"/>
      <c r="T128" s="728"/>
      <c r="U128" s="728"/>
      <c r="V128" s="728"/>
      <c r="W128" s="728"/>
      <c r="X128" s="728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286"/>
    </row>
    <row r="129" spans="1:56" s="50" customFormat="1" x14ac:dyDescent="0.2">
      <c r="A129" s="51"/>
      <c r="B129" s="51"/>
      <c r="C129" s="728"/>
      <c r="D129" s="728"/>
      <c r="E129" s="728"/>
      <c r="F129" s="728"/>
      <c r="G129" s="728"/>
      <c r="H129" s="728"/>
      <c r="I129" s="728"/>
      <c r="J129" s="728"/>
      <c r="K129" s="728"/>
      <c r="L129" s="728"/>
      <c r="M129" s="728"/>
      <c r="N129" s="728"/>
      <c r="O129" s="728"/>
      <c r="P129" s="728"/>
      <c r="Q129" s="728"/>
      <c r="R129" s="728"/>
      <c r="S129" s="728"/>
      <c r="T129" s="728"/>
      <c r="U129" s="728"/>
      <c r="V129" s="728"/>
      <c r="W129" s="728"/>
      <c r="X129" s="728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286"/>
    </row>
    <row r="130" spans="1:56" s="50" customFormat="1" x14ac:dyDescent="0.2">
      <c r="A130" s="51"/>
      <c r="B130" s="51"/>
      <c r="C130" s="728"/>
      <c r="D130" s="728"/>
      <c r="E130" s="728"/>
      <c r="F130" s="728"/>
      <c r="G130" s="728"/>
      <c r="H130" s="728"/>
      <c r="I130" s="728"/>
      <c r="J130" s="728"/>
      <c r="K130" s="728"/>
      <c r="L130" s="728"/>
      <c r="M130" s="728"/>
      <c r="N130" s="728"/>
      <c r="O130" s="728"/>
      <c r="P130" s="728"/>
      <c r="Q130" s="728"/>
      <c r="R130" s="728"/>
      <c r="S130" s="728"/>
      <c r="T130" s="728"/>
      <c r="U130" s="728"/>
      <c r="V130" s="728"/>
      <c r="W130" s="728"/>
      <c r="X130" s="728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286"/>
    </row>
    <row r="131" spans="1:56" s="50" customFormat="1" x14ac:dyDescent="0.2">
      <c r="A131" s="51"/>
      <c r="B131" s="51"/>
      <c r="C131" s="728"/>
      <c r="D131" s="728"/>
      <c r="E131" s="728"/>
      <c r="F131" s="728"/>
      <c r="G131" s="728"/>
      <c r="H131" s="728"/>
      <c r="I131" s="728"/>
      <c r="J131" s="728"/>
      <c r="K131" s="728"/>
      <c r="L131" s="728"/>
      <c r="M131" s="728"/>
      <c r="N131" s="728"/>
      <c r="O131" s="728"/>
      <c r="P131" s="728"/>
      <c r="Q131" s="728"/>
      <c r="R131" s="728"/>
      <c r="S131" s="728"/>
      <c r="T131" s="728"/>
      <c r="U131" s="728"/>
      <c r="V131" s="728"/>
      <c r="W131" s="728"/>
      <c r="X131" s="728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286"/>
    </row>
    <row r="132" spans="1:56" s="50" customFormat="1" x14ac:dyDescent="0.2">
      <c r="A132" s="51"/>
      <c r="B132" s="51"/>
      <c r="C132" s="728"/>
      <c r="D132" s="728"/>
      <c r="E132" s="728"/>
      <c r="F132" s="728"/>
      <c r="G132" s="728"/>
      <c r="H132" s="728"/>
      <c r="I132" s="728"/>
      <c r="J132" s="728"/>
      <c r="K132" s="728"/>
      <c r="L132" s="728"/>
      <c r="M132" s="728"/>
      <c r="N132" s="728"/>
      <c r="O132" s="728"/>
      <c r="P132" s="728"/>
      <c r="Q132" s="728"/>
      <c r="R132" s="728"/>
      <c r="S132" s="728"/>
      <c r="T132" s="728"/>
      <c r="U132" s="728"/>
      <c r="V132" s="728"/>
      <c r="W132" s="728"/>
      <c r="X132" s="728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286"/>
    </row>
    <row r="133" spans="1:56" s="50" customFormat="1" x14ac:dyDescent="0.2">
      <c r="A133" s="51"/>
      <c r="B133" s="51"/>
      <c r="C133" s="728"/>
      <c r="D133" s="728"/>
      <c r="E133" s="728"/>
      <c r="F133" s="728"/>
      <c r="G133" s="728"/>
      <c r="H133" s="728"/>
      <c r="I133" s="728"/>
      <c r="J133" s="728"/>
      <c r="K133" s="728"/>
      <c r="L133" s="728"/>
      <c r="M133" s="728"/>
      <c r="N133" s="728"/>
      <c r="O133" s="728"/>
      <c r="P133" s="728"/>
      <c r="Q133" s="728"/>
      <c r="R133" s="728"/>
      <c r="S133" s="728"/>
      <c r="T133" s="728"/>
      <c r="U133" s="728"/>
      <c r="V133" s="728"/>
      <c r="W133" s="728"/>
      <c r="X133" s="728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286"/>
    </row>
    <row r="134" spans="1:56" s="50" customFormat="1" x14ac:dyDescent="0.2">
      <c r="A134" s="51"/>
      <c r="B134" s="51"/>
      <c r="C134" s="728"/>
      <c r="D134" s="728"/>
      <c r="E134" s="728"/>
      <c r="F134" s="728"/>
      <c r="G134" s="728"/>
      <c r="H134" s="728"/>
      <c r="I134" s="728"/>
      <c r="J134" s="728"/>
      <c r="K134" s="728"/>
      <c r="L134" s="728"/>
      <c r="M134" s="728"/>
      <c r="N134" s="728"/>
      <c r="O134" s="728"/>
      <c r="P134" s="728"/>
      <c r="Q134" s="728"/>
      <c r="R134" s="728"/>
      <c r="S134" s="728"/>
      <c r="T134" s="728"/>
      <c r="U134" s="728"/>
      <c r="V134" s="728"/>
      <c r="W134" s="728"/>
      <c r="X134" s="728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286"/>
    </row>
    <row r="135" spans="1:56" s="50" customFormat="1" x14ac:dyDescent="0.2">
      <c r="A135" s="51"/>
      <c r="B135" s="51"/>
      <c r="C135" s="728"/>
      <c r="D135" s="728"/>
      <c r="E135" s="728"/>
      <c r="F135" s="728"/>
      <c r="G135" s="728"/>
      <c r="H135" s="728"/>
      <c r="I135" s="728"/>
      <c r="J135" s="728"/>
      <c r="K135" s="728"/>
      <c r="L135" s="728"/>
      <c r="M135" s="728"/>
      <c r="N135" s="728"/>
      <c r="O135" s="728"/>
      <c r="P135" s="728"/>
      <c r="Q135" s="728"/>
      <c r="R135" s="728"/>
      <c r="S135" s="728"/>
      <c r="T135" s="728"/>
      <c r="U135" s="728"/>
      <c r="V135" s="728"/>
      <c r="W135" s="728"/>
      <c r="X135" s="728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286"/>
    </row>
    <row r="136" spans="1:56" s="50" customFormat="1" x14ac:dyDescent="0.2">
      <c r="A136" s="51"/>
      <c r="B136" s="51"/>
      <c r="C136" s="728"/>
      <c r="D136" s="728"/>
      <c r="E136" s="728"/>
      <c r="F136" s="728"/>
      <c r="G136" s="728"/>
      <c r="H136" s="728"/>
      <c r="I136" s="728"/>
      <c r="J136" s="728"/>
      <c r="K136" s="728"/>
      <c r="L136" s="728"/>
      <c r="M136" s="728"/>
      <c r="N136" s="728"/>
      <c r="O136" s="728"/>
      <c r="P136" s="728"/>
      <c r="Q136" s="728"/>
      <c r="R136" s="728"/>
      <c r="S136" s="728"/>
      <c r="T136" s="728"/>
      <c r="U136" s="728"/>
      <c r="V136" s="728"/>
      <c r="W136" s="728"/>
      <c r="X136" s="728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286"/>
    </row>
    <row r="137" spans="1:56" s="50" customFormat="1" x14ac:dyDescent="0.2">
      <c r="A137" s="51"/>
      <c r="B137" s="51"/>
      <c r="C137" s="728"/>
      <c r="D137" s="728"/>
      <c r="E137" s="728"/>
      <c r="F137" s="728"/>
      <c r="G137" s="728"/>
      <c r="H137" s="728"/>
      <c r="I137" s="728"/>
      <c r="J137" s="728"/>
      <c r="K137" s="728"/>
      <c r="L137" s="728"/>
      <c r="M137" s="728"/>
      <c r="N137" s="728"/>
      <c r="O137" s="728"/>
      <c r="P137" s="728"/>
      <c r="Q137" s="728"/>
      <c r="R137" s="728"/>
      <c r="S137" s="728"/>
      <c r="T137" s="728"/>
      <c r="U137" s="728"/>
      <c r="V137" s="728"/>
      <c r="W137" s="728"/>
      <c r="X137" s="728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286"/>
    </row>
    <row r="138" spans="1:56" s="50" customFormat="1" x14ac:dyDescent="0.2">
      <c r="A138" s="51"/>
      <c r="B138" s="51"/>
      <c r="C138" s="728"/>
      <c r="D138" s="729"/>
      <c r="E138" s="730"/>
      <c r="F138" s="730"/>
      <c r="G138" s="730"/>
      <c r="H138" s="730"/>
      <c r="I138" s="730"/>
      <c r="J138" s="730"/>
      <c r="K138" s="730"/>
      <c r="L138" s="730"/>
      <c r="M138" s="730"/>
      <c r="N138" s="730"/>
      <c r="O138" s="730"/>
      <c r="P138" s="730"/>
      <c r="Q138" s="730"/>
      <c r="R138" s="730"/>
      <c r="S138" s="730"/>
      <c r="T138" s="731"/>
      <c r="U138" s="728"/>
      <c r="V138" s="728"/>
      <c r="W138" s="728"/>
      <c r="X138" s="728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286"/>
    </row>
    <row r="139" spans="1:56" s="50" customFormat="1" x14ac:dyDescent="0.2">
      <c r="A139" s="51"/>
      <c r="B139" s="51"/>
      <c r="C139" s="728"/>
      <c r="D139" s="732"/>
      <c r="E139" s="728" t="s">
        <v>290</v>
      </c>
      <c r="F139" s="728"/>
      <c r="G139" s="728"/>
      <c r="H139" s="728"/>
      <c r="I139" s="728"/>
      <c r="J139" s="728"/>
      <c r="K139" s="728"/>
      <c r="L139" s="728"/>
      <c r="M139" s="728"/>
      <c r="N139" s="728"/>
      <c r="O139" s="728"/>
      <c r="P139" s="728"/>
      <c r="Q139" s="728"/>
      <c r="R139" s="728"/>
      <c r="S139" s="728"/>
      <c r="T139" s="733"/>
      <c r="U139" s="728"/>
      <c r="V139" s="728"/>
      <c r="W139" s="728"/>
      <c r="X139" s="728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286"/>
    </row>
    <row r="140" spans="1:56" s="50" customFormat="1" x14ac:dyDescent="0.2">
      <c r="A140" s="51"/>
      <c r="B140" s="51"/>
      <c r="C140" s="728"/>
      <c r="D140" s="732"/>
      <c r="E140" s="729" t="s">
        <v>216</v>
      </c>
      <c r="F140" s="730"/>
      <c r="G140" s="734">
        <f>+G20+G58+G60</f>
        <v>0</v>
      </c>
      <c r="H140" s="734">
        <f t="shared" ref="H140:S140" si="11">+H20+H58+H60</f>
        <v>0</v>
      </c>
      <c r="I140" s="734">
        <f t="shared" si="11"/>
        <v>0</v>
      </c>
      <c r="J140" s="734">
        <f t="shared" si="11"/>
        <v>0</v>
      </c>
      <c r="K140" s="734">
        <f t="shared" si="11"/>
        <v>0</v>
      </c>
      <c r="L140" s="734">
        <f t="shared" si="11"/>
        <v>0</v>
      </c>
      <c r="M140" s="734">
        <f t="shared" si="11"/>
        <v>0</v>
      </c>
      <c r="N140" s="734">
        <f t="shared" si="11"/>
        <v>0</v>
      </c>
      <c r="O140" s="734">
        <f t="shared" si="11"/>
        <v>0</v>
      </c>
      <c r="P140" s="734">
        <f t="shared" si="11"/>
        <v>0</v>
      </c>
      <c r="Q140" s="734">
        <f t="shared" si="11"/>
        <v>0</v>
      </c>
      <c r="R140" s="734">
        <f>+R20+R58+R60</f>
        <v>0</v>
      </c>
      <c r="S140" s="735">
        <f t="shared" si="11"/>
        <v>0</v>
      </c>
      <c r="T140" s="736"/>
      <c r="U140" s="728"/>
      <c r="V140" s="728"/>
      <c r="W140" s="728"/>
      <c r="X140" s="728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286"/>
    </row>
    <row r="141" spans="1:56" s="50" customFormat="1" x14ac:dyDescent="0.2">
      <c r="A141" s="51"/>
      <c r="B141" s="51"/>
      <c r="C141" s="728"/>
      <c r="D141" s="732"/>
      <c r="E141" s="737" t="s">
        <v>217</v>
      </c>
      <c r="F141" s="738"/>
      <c r="G141" s="739">
        <f>+G65</f>
        <v>0</v>
      </c>
      <c r="H141" s="739">
        <f t="shared" ref="H141:S141" si="12">+H65+G141</f>
        <v>0</v>
      </c>
      <c r="I141" s="739">
        <f t="shared" si="12"/>
        <v>0</v>
      </c>
      <c r="J141" s="739">
        <f t="shared" si="12"/>
        <v>0</v>
      </c>
      <c r="K141" s="739">
        <f t="shared" si="12"/>
        <v>0</v>
      </c>
      <c r="L141" s="739">
        <f t="shared" si="12"/>
        <v>0</v>
      </c>
      <c r="M141" s="739">
        <f t="shared" si="12"/>
        <v>0</v>
      </c>
      <c r="N141" s="739">
        <f t="shared" si="12"/>
        <v>0</v>
      </c>
      <c r="O141" s="739">
        <f t="shared" si="12"/>
        <v>0</v>
      </c>
      <c r="P141" s="739">
        <f t="shared" si="12"/>
        <v>0</v>
      </c>
      <c r="Q141" s="739">
        <f t="shared" si="12"/>
        <v>0</v>
      </c>
      <c r="R141" s="739">
        <f t="shared" si="12"/>
        <v>0</v>
      </c>
      <c r="S141" s="740">
        <f t="shared" si="12"/>
        <v>0</v>
      </c>
      <c r="T141" s="736"/>
      <c r="U141" s="728"/>
      <c r="V141" s="728"/>
      <c r="W141" s="728"/>
      <c r="X141" s="728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286"/>
    </row>
    <row r="142" spans="1:56" s="50" customFormat="1" x14ac:dyDescent="0.2">
      <c r="A142" s="51"/>
      <c r="B142" s="51"/>
      <c r="C142" s="728"/>
      <c r="D142" s="737"/>
      <c r="E142" s="738"/>
      <c r="F142" s="738"/>
      <c r="G142" s="738"/>
      <c r="H142" s="738"/>
      <c r="I142" s="738"/>
      <c r="J142" s="738"/>
      <c r="K142" s="738"/>
      <c r="L142" s="738"/>
      <c r="M142" s="738"/>
      <c r="N142" s="738"/>
      <c r="O142" s="738"/>
      <c r="P142" s="738"/>
      <c r="Q142" s="738"/>
      <c r="R142" s="738"/>
      <c r="S142" s="738"/>
      <c r="T142" s="741"/>
      <c r="U142" s="728"/>
      <c r="V142" s="728"/>
      <c r="W142" s="728"/>
      <c r="X142" s="728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286"/>
    </row>
    <row r="143" spans="1:56" s="50" customFormat="1" x14ac:dyDescent="0.2">
      <c r="A143" s="51"/>
      <c r="B143" s="51"/>
      <c r="C143" s="728"/>
      <c r="D143" s="728"/>
      <c r="E143" s="728"/>
      <c r="F143" s="728"/>
      <c r="G143" s="728"/>
      <c r="H143" s="728"/>
      <c r="I143" s="728"/>
      <c r="J143" s="728"/>
      <c r="K143" s="728"/>
      <c r="L143" s="728"/>
      <c r="M143" s="728"/>
      <c r="N143" s="728"/>
      <c r="O143" s="728"/>
      <c r="P143" s="728"/>
      <c r="Q143" s="728"/>
      <c r="R143" s="728"/>
      <c r="S143" s="728"/>
      <c r="T143" s="728"/>
      <c r="U143" s="728"/>
      <c r="V143" s="728"/>
      <c r="W143" s="728"/>
      <c r="X143" s="728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286"/>
    </row>
    <row r="144" spans="1:56" s="50" customFormat="1" x14ac:dyDescent="0.2">
      <c r="A144" s="51"/>
      <c r="B144" s="51"/>
      <c r="C144" s="742"/>
      <c r="D144" s="742"/>
      <c r="E144" s="742"/>
      <c r="F144" s="742"/>
      <c r="G144" s="742"/>
      <c r="H144" s="742"/>
      <c r="I144" s="742"/>
      <c r="J144" s="742"/>
      <c r="K144" s="742"/>
      <c r="L144" s="742"/>
      <c r="M144" s="742"/>
      <c r="N144" s="742"/>
      <c r="O144" s="742"/>
      <c r="P144" s="742"/>
      <c r="Q144" s="742"/>
      <c r="R144" s="742"/>
      <c r="S144" s="742"/>
      <c r="T144" s="742"/>
      <c r="U144" s="742"/>
      <c r="V144" s="742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286"/>
    </row>
    <row r="145" spans="1:56" s="50" customFormat="1" x14ac:dyDescent="0.2">
      <c r="A145" s="51"/>
      <c r="B145" s="51"/>
      <c r="C145" s="742"/>
      <c r="D145" s="742"/>
      <c r="E145" s="742"/>
      <c r="F145" s="742"/>
      <c r="G145" s="742"/>
      <c r="H145" s="742"/>
      <c r="I145" s="742"/>
      <c r="J145" s="742"/>
      <c r="K145" s="742"/>
      <c r="L145" s="742"/>
      <c r="M145" s="742"/>
      <c r="N145" s="742"/>
      <c r="O145" s="742"/>
      <c r="P145" s="742"/>
      <c r="Q145" s="742"/>
      <c r="R145" s="742"/>
      <c r="S145" s="742"/>
      <c r="T145" s="742"/>
      <c r="U145" s="742"/>
      <c r="V145" s="742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286"/>
    </row>
    <row r="146" spans="1:56" s="50" customFormat="1" x14ac:dyDescent="0.2">
      <c r="A146" s="51"/>
      <c r="B146" s="51"/>
      <c r="C146" s="742"/>
      <c r="D146" s="742"/>
      <c r="E146" s="742"/>
      <c r="F146" s="742"/>
      <c r="G146" s="742"/>
      <c r="H146" s="742"/>
      <c r="I146" s="742"/>
      <c r="J146" s="742"/>
      <c r="K146" s="742"/>
      <c r="L146" s="742"/>
      <c r="M146" s="742"/>
      <c r="N146" s="742"/>
      <c r="O146" s="742"/>
      <c r="P146" s="742"/>
      <c r="Q146" s="742"/>
      <c r="R146" s="742"/>
      <c r="S146" s="742"/>
      <c r="T146" s="742"/>
      <c r="U146" s="743"/>
      <c r="V146" s="743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286"/>
    </row>
    <row r="147" spans="1:56" s="50" customFormat="1" x14ac:dyDescent="0.2">
      <c r="A147" s="51"/>
      <c r="B147" s="51"/>
      <c r="C147" s="743"/>
      <c r="D147" s="742"/>
      <c r="E147" s="742"/>
      <c r="F147" s="742"/>
      <c r="G147" s="742"/>
      <c r="H147" s="742"/>
      <c r="I147" s="742"/>
      <c r="J147" s="742"/>
      <c r="K147" s="742"/>
      <c r="L147" s="742"/>
      <c r="M147" s="742"/>
      <c r="N147" s="742"/>
      <c r="O147" s="742"/>
      <c r="P147" s="742"/>
      <c r="Q147" s="742"/>
      <c r="R147" s="742"/>
      <c r="S147" s="742"/>
      <c r="T147" s="742"/>
      <c r="U147" s="743"/>
      <c r="V147" s="743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286"/>
    </row>
    <row r="148" spans="1:56" s="50" customFormat="1" x14ac:dyDescent="0.2">
      <c r="A148" s="51"/>
      <c r="B148" s="51"/>
      <c r="C148" s="743"/>
      <c r="D148" s="742"/>
      <c r="E148" s="742"/>
      <c r="F148" s="742"/>
      <c r="G148" s="742"/>
      <c r="H148" s="742"/>
      <c r="I148" s="742"/>
      <c r="J148" s="742"/>
      <c r="K148" s="742"/>
      <c r="L148" s="742"/>
      <c r="M148" s="742"/>
      <c r="N148" s="742"/>
      <c r="O148" s="742"/>
      <c r="P148" s="742"/>
      <c r="Q148" s="742"/>
      <c r="R148" s="742"/>
      <c r="S148" s="742"/>
      <c r="T148" s="742"/>
      <c r="U148" s="743"/>
      <c r="V148" s="743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286"/>
    </row>
    <row r="149" spans="1:56" s="50" customFormat="1" x14ac:dyDescent="0.2">
      <c r="A149" s="51"/>
      <c r="B149" s="51"/>
      <c r="C149" s="743"/>
      <c r="D149" s="742"/>
      <c r="E149" s="742"/>
      <c r="F149" s="742"/>
      <c r="G149" s="742"/>
      <c r="H149" s="742"/>
      <c r="I149" s="742"/>
      <c r="J149" s="742"/>
      <c r="K149" s="742"/>
      <c r="L149" s="742"/>
      <c r="M149" s="742"/>
      <c r="N149" s="742"/>
      <c r="O149" s="742"/>
      <c r="P149" s="742"/>
      <c r="Q149" s="742"/>
      <c r="R149" s="742"/>
      <c r="S149" s="742"/>
      <c r="T149" s="742"/>
      <c r="U149" s="743"/>
      <c r="V149" s="743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286"/>
    </row>
    <row r="150" spans="1:56" s="50" customFormat="1" x14ac:dyDescent="0.2">
      <c r="A150" s="51"/>
      <c r="B150" s="51"/>
      <c r="C150" s="743"/>
      <c r="D150" s="742"/>
      <c r="E150" s="742"/>
      <c r="F150" s="742"/>
      <c r="G150" s="742"/>
      <c r="H150" s="742"/>
      <c r="I150" s="742"/>
      <c r="J150" s="742"/>
      <c r="K150" s="742"/>
      <c r="L150" s="742"/>
      <c r="M150" s="742"/>
      <c r="N150" s="742"/>
      <c r="O150" s="742"/>
      <c r="P150" s="742"/>
      <c r="Q150" s="742"/>
      <c r="R150" s="742"/>
      <c r="S150" s="742"/>
      <c r="T150" s="742"/>
      <c r="U150" s="743"/>
      <c r="V150" s="743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286"/>
    </row>
    <row r="151" spans="1:56" s="50" customFormat="1" x14ac:dyDescent="0.2">
      <c r="A151" s="51"/>
      <c r="B151" s="51"/>
      <c r="C151" s="743"/>
      <c r="D151" s="742"/>
      <c r="E151" s="742"/>
      <c r="F151" s="742"/>
      <c r="G151" s="742"/>
      <c r="H151" s="742"/>
      <c r="I151" s="742"/>
      <c r="J151" s="742"/>
      <c r="K151" s="742"/>
      <c r="L151" s="742"/>
      <c r="M151" s="742"/>
      <c r="N151" s="742"/>
      <c r="O151" s="742"/>
      <c r="P151" s="742"/>
      <c r="Q151" s="742"/>
      <c r="R151" s="742"/>
      <c r="S151" s="742"/>
      <c r="T151" s="742"/>
      <c r="U151" s="743"/>
      <c r="V151" s="743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286"/>
    </row>
    <row r="152" spans="1:56" s="50" customFormat="1" x14ac:dyDescent="0.2">
      <c r="A152" s="51"/>
      <c r="B152" s="51"/>
      <c r="C152" s="743"/>
      <c r="D152" s="742"/>
      <c r="E152" s="742"/>
      <c r="F152" s="742"/>
      <c r="G152" s="742"/>
      <c r="H152" s="742"/>
      <c r="I152" s="742"/>
      <c r="J152" s="742"/>
      <c r="K152" s="742"/>
      <c r="L152" s="742"/>
      <c r="M152" s="742"/>
      <c r="N152" s="742"/>
      <c r="O152" s="742"/>
      <c r="P152" s="742"/>
      <c r="Q152" s="742"/>
      <c r="R152" s="742"/>
      <c r="S152" s="742"/>
      <c r="T152" s="742"/>
      <c r="U152" s="743"/>
      <c r="V152" s="743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286"/>
    </row>
    <row r="153" spans="1:56" s="50" customFormat="1" x14ac:dyDescent="0.2">
      <c r="A153" s="51"/>
      <c r="B153" s="51"/>
      <c r="C153" s="743"/>
      <c r="D153" s="742"/>
      <c r="E153" s="742"/>
      <c r="F153" s="742"/>
      <c r="G153" s="742"/>
      <c r="H153" s="742"/>
      <c r="I153" s="742"/>
      <c r="J153" s="742"/>
      <c r="K153" s="742"/>
      <c r="L153" s="742"/>
      <c r="M153" s="742"/>
      <c r="N153" s="742"/>
      <c r="O153" s="742"/>
      <c r="P153" s="742"/>
      <c r="Q153" s="742"/>
      <c r="R153" s="742"/>
      <c r="S153" s="742"/>
      <c r="T153" s="742"/>
      <c r="U153" s="743"/>
      <c r="V153" s="743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286"/>
    </row>
    <row r="154" spans="1:56" s="50" customFormat="1" x14ac:dyDescent="0.2">
      <c r="A154" s="51"/>
      <c r="B154" s="51"/>
      <c r="C154" s="743"/>
      <c r="D154" s="742"/>
      <c r="E154" s="742"/>
      <c r="F154" s="742"/>
      <c r="G154" s="742"/>
      <c r="H154" s="742"/>
      <c r="I154" s="742"/>
      <c r="J154" s="742"/>
      <c r="K154" s="742"/>
      <c r="L154" s="742"/>
      <c r="M154" s="742"/>
      <c r="N154" s="742"/>
      <c r="O154" s="742"/>
      <c r="P154" s="742"/>
      <c r="Q154" s="742"/>
      <c r="R154" s="742"/>
      <c r="S154" s="742"/>
      <c r="T154" s="742"/>
      <c r="U154" s="743"/>
      <c r="V154" s="743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286"/>
    </row>
    <row r="155" spans="1:56" s="50" customFormat="1" x14ac:dyDescent="0.2">
      <c r="A155" s="51"/>
      <c r="B155" s="51"/>
      <c r="C155" s="743"/>
      <c r="D155" s="742"/>
      <c r="E155" s="742"/>
      <c r="F155" s="742"/>
      <c r="G155" s="742"/>
      <c r="H155" s="742"/>
      <c r="I155" s="742"/>
      <c r="J155" s="742"/>
      <c r="K155" s="742"/>
      <c r="L155" s="742"/>
      <c r="M155" s="742"/>
      <c r="N155" s="742"/>
      <c r="O155" s="742"/>
      <c r="P155" s="742"/>
      <c r="Q155" s="742"/>
      <c r="R155" s="742"/>
      <c r="S155" s="742"/>
      <c r="T155" s="742"/>
      <c r="U155" s="743"/>
      <c r="V155" s="743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286"/>
    </row>
    <row r="156" spans="1:56" s="50" customFormat="1" x14ac:dyDescent="0.2">
      <c r="A156" s="51"/>
      <c r="B156" s="51"/>
      <c r="C156" s="743"/>
      <c r="D156" s="742"/>
      <c r="E156" s="742"/>
      <c r="F156" s="742"/>
      <c r="G156" s="742"/>
      <c r="H156" s="742"/>
      <c r="I156" s="742"/>
      <c r="J156" s="742"/>
      <c r="K156" s="742"/>
      <c r="L156" s="742"/>
      <c r="M156" s="742"/>
      <c r="N156" s="742"/>
      <c r="O156" s="742"/>
      <c r="P156" s="742"/>
      <c r="Q156" s="742"/>
      <c r="R156" s="742"/>
      <c r="S156" s="742"/>
      <c r="T156" s="742"/>
      <c r="U156" s="743"/>
      <c r="V156" s="743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286"/>
    </row>
    <row r="157" spans="1:56" s="50" customFormat="1" x14ac:dyDescent="0.2">
      <c r="A157" s="51"/>
      <c r="B157" s="51"/>
      <c r="C157" s="743"/>
      <c r="D157" s="742"/>
      <c r="E157" s="742"/>
      <c r="F157" s="742"/>
      <c r="G157" s="742"/>
      <c r="H157" s="742"/>
      <c r="I157" s="742"/>
      <c r="J157" s="742"/>
      <c r="K157" s="742"/>
      <c r="L157" s="742"/>
      <c r="M157" s="742"/>
      <c r="N157" s="742"/>
      <c r="O157" s="742"/>
      <c r="P157" s="742"/>
      <c r="Q157" s="742"/>
      <c r="R157" s="742"/>
      <c r="S157" s="742"/>
      <c r="T157" s="742"/>
      <c r="U157" s="743"/>
      <c r="V157" s="743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286"/>
    </row>
    <row r="158" spans="1:56" s="50" customFormat="1" x14ac:dyDescent="0.2">
      <c r="A158" s="51"/>
      <c r="B158" s="51"/>
      <c r="C158" s="743"/>
      <c r="D158" s="742"/>
      <c r="E158" s="742"/>
      <c r="F158" s="742"/>
      <c r="G158" s="742"/>
      <c r="H158" s="742"/>
      <c r="I158" s="742"/>
      <c r="J158" s="742"/>
      <c r="K158" s="742"/>
      <c r="L158" s="742"/>
      <c r="M158" s="742"/>
      <c r="N158" s="742"/>
      <c r="O158" s="742"/>
      <c r="P158" s="742"/>
      <c r="Q158" s="742"/>
      <c r="R158" s="742"/>
      <c r="S158" s="742"/>
      <c r="T158" s="742"/>
      <c r="U158" s="743"/>
      <c r="V158" s="743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286"/>
    </row>
    <row r="159" spans="1:56" s="50" customFormat="1" x14ac:dyDescent="0.2">
      <c r="A159" s="51"/>
      <c r="B159" s="51"/>
      <c r="C159" s="743"/>
      <c r="D159" s="742"/>
      <c r="E159" s="742"/>
      <c r="F159" s="742"/>
      <c r="G159" s="742"/>
      <c r="H159" s="742"/>
      <c r="I159" s="742"/>
      <c r="J159" s="742"/>
      <c r="K159" s="742"/>
      <c r="L159" s="742"/>
      <c r="M159" s="742"/>
      <c r="N159" s="742"/>
      <c r="O159" s="742"/>
      <c r="P159" s="742"/>
      <c r="Q159" s="742"/>
      <c r="R159" s="742"/>
      <c r="S159" s="742"/>
      <c r="T159" s="742"/>
      <c r="U159" s="743"/>
      <c r="V159" s="743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286"/>
    </row>
    <row r="160" spans="1:56" s="50" customFormat="1" x14ac:dyDescent="0.2">
      <c r="A160" s="51"/>
      <c r="B160" s="51"/>
      <c r="C160" s="743"/>
      <c r="D160" s="742"/>
      <c r="E160" s="742"/>
      <c r="F160" s="742"/>
      <c r="G160" s="742"/>
      <c r="H160" s="742"/>
      <c r="I160" s="742"/>
      <c r="J160" s="742"/>
      <c r="K160" s="742"/>
      <c r="L160" s="742"/>
      <c r="M160" s="742"/>
      <c r="N160" s="742"/>
      <c r="O160" s="742"/>
      <c r="P160" s="742"/>
      <c r="Q160" s="742"/>
      <c r="R160" s="742"/>
      <c r="S160" s="742"/>
      <c r="T160" s="742"/>
      <c r="U160" s="743"/>
      <c r="V160" s="743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286"/>
    </row>
    <row r="161" spans="1:56" s="50" customFormat="1" x14ac:dyDescent="0.2">
      <c r="A161" s="51"/>
      <c r="B161" s="51"/>
      <c r="C161" s="743"/>
      <c r="D161" s="742"/>
      <c r="E161" s="742"/>
      <c r="F161" s="742"/>
      <c r="G161" s="742"/>
      <c r="H161" s="742"/>
      <c r="I161" s="742"/>
      <c r="J161" s="742"/>
      <c r="K161" s="742"/>
      <c r="L161" s="742"/>
      <c r="M161" s="742"/>
      <c r="N161" s="742"/>
      <c r="O161" s="742"/>
      <c r="P161" s="742"/>
      <c r="Q161" s="742"/>
      <c r="R161" s="742"/>
      <c r="S161" s="742"/>
      <c r="T161" s="742"/>
      <c r="U161" s="743"/>
      <c r="V161" s="743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286"/>
    </row>
    <row r="162" spans="1:56" s="50" customFormat="1" x14ac:dyDescent="0.2">
      <c r="A162" s="51"/>
      <c r="B162" s="51"/>
      <c r="C162" s="743"/>
      <c r="D162" s="742"/>
      <c r="E162" s="742"/>
      <c r="F162" s="742"/>
      <c r="G162" s="742"/>
      <c r="H162" s="742"/>
      <c r="I162" s="742"/>
      <c r="J162" s="742"/>
      <c r="K162" s="742"/>
      <c r="L162" s="742"/>
      <c r="M162" s="742"/>
      <c r="N162" s="742"/>
      <c r="O162" s="742"/>
      <c r="P162" s="742"/>
      <c r="Q162" s="742"/>
      <c r="R162" s="742"/>
      <c r="S162" s="742"/>
      <c r="T162" s="742"/>
      <c r="U162" s="743"/>
      <c r="V162" s="743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286"/>
    </row>
    <row r="163" spans="1:56" s="50" customFormat="1" x14ac:dyDescent="0.2">
      <c r="A163" s="51"/>
      <c r="B163" s="51"/>
      <c r="C163" s="743"/>
      <c r="D163" s="742"/>
      <c r="E163" s="742"/>
      <c r="F163" s="742"/>
      <c r="G163" s="742"/>
      <c r="H163" s="742"/>
      <c r="I163" s="742"/>
      <c r="J163" s="742"/>
      <c r="K163" s="742"/>
      <c r="L163" s="742"/>
      <c r="M163" s="742"/>
      <c r="N163" s="742"/>
      <c r="O163" s="742"/>
      <c r="P163" s="742"/>
      <c r="Q163" s="742"/>
      <c r="R163" s="742"/>
      <c r="S163" s="742"/>
      <c r="T163" s="742"/>
      <c r="U163" s="743"/>
      <c r="V163" s="743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286"/>
    </row>
    <row r="164" spans="1:56" s="50" customFormat="1" x14ac:dyDescent="0.2">
      <c r="A164" s="51"/>
      <c r="B164" s="51"/>
      <c r="C164" s="743"/>
      <c r="D164" s="742"/>
      <c r="E164" s="742"/>
      <c r="F164" s="742"/>
      <c r="G164" s="742"/>
      <c r="H164" s="742"/>
      <c r="I164" s="742"/>
      <c r="J164" s="742"/>
      <c r="K164" s="742"/>
      <c r="L164" s="742"/>
      <c r="M164" s="742"/>
      <c r="N164" s="742"/>
      <c r="O164" s="742"/>
      <c r="P164" s="742"/>
      <c r="Q164" s="742"/>
      <c r="R164" s="742"/>
      <c r="S164" s="742"/>
      <c r="T164" s="742"/>
      <c r="U164" s="743"/>
      <c r="V164" s="743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286"/>
    </row>
    <row r="165" spans="1:56" s="50" customFormat="1" x14ac:dyDescent="0.2">
      <c r="A165" s="51"/>
      <c r="B165" s="51"/>
      <c r="C165" s="743"/>
      <c r="D165" s="742"/>
      <c r="E165" s="742"/>
      <c r="F165" s="742"/>
      <c r="G165" s="742"/>
      <c r="H165" s="742"/>
      <c r="I165" s="742"/>
      <c r="J165" s="742"/>
      <c r="K165" s="742"/>
      <c r="L165" s="742"/>
      <c r="M165" s="742"/>
      <c r="N165" s="742"/>
      <c r="O165" s="742"/>
      <c r="P165" s="742"/>
      <c r="Q165" s="742"/>
      <c r="R165" s="742"/>
      <c r="S165" s="742"/>
      <c r="T165" s="742"/>
      <c r="U165" s="743"/>
      <c r="V165" s="743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286"/>
    </row>
    <row r="166" spans="1:56" s="50" customFormat="1" x14ac:dyDescent="0.2">
      <c r="A166" s="51"/>
      <c r="B166" s="51"/>
      <c r="C166" s="743"/>
      <c r="D166" s="742"/>
      <c r="E166" s="742"/>
      <c r="F166" s="742"/>
      <c r="G166" s="742"/>
      <c r="H166" s="742"/>
      <c r="I166" s="742"/>
      <c r="J166" s="742"/>
      <c r="K166" s="742"/>
      <c r="L166" s="742"/>
      <c r="M166" s="742"/>
      <c r="N166" s="742"/>
      <c r="O166" s="742"/>
      <c r="P166" s="742"/>
      <c r="Q166" s="742"/>
      <c r="R166" s="742"/>
      <c r="S166" s="742"/>
      <c r="T166" s="742"/>
      <c r="U166" s="743"/>
      <c r="V166" s="743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286"/>
    </row>
    <row r="167" spans="1:56" s="50" customFormat="1" x14ac:dyDescent="0.2">
      <c r="A167" s="51"/>
      <c r="B167" s="51"/>
      <c r="C167" s="743"/>
      <c r="D167" s="742"/>
      <c r="E167" s="742"/>
      <c r="F167" s="742"/>
      <c r="G167" s="742"/>
      <c r="H167" s="742"/>
      <c r="I167" s="742"/>
      <c r="J167" s="742"/>
      <c r="K167" s="742"/>
      <c r="L167" s="742"/>
      <c r="M167" s="742"/>
      <c r="N167" s="742"/>
      <c r="O167" s="742"/>
      <c r="P167" s="742"/>
      <c r="Q167" s="742"/>
      <c r="R167" s="742"/>
      <c r="S167" s="742"/>
      <c r="T167" s="742"/>
      <c r="U167" s="743"/>
      <c r="V167" s="743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286"/>
    </row>
    <row r="168" spans="1:56" s="50" customFormat="1" x14ac:dyDescent="0.2">
      <c r="A168" s="51"/>
      <c r="B168" s="51"/>
      <c r="C168" s="743"/>
      <c r="D168" s="742"/>
      <c r="E168" s="742"/>
      <c r="F168" s="742"/>
      <c r="G168" s="742"/>
      <c r="H168" s="742"/>
      <c r="I168" s="742"/>
      <c r="J168" s="742"/>
      <c r="K168" s="742"/>
      <c r="L168" s="742"/>
      <c r="M168" s="742"/>
      <c r="N168" s="742"/>
      <c r="O168" s="742"/>
      <c r="P168" s="742"/>
      <c r="Q168" s="742"/>
      <c r="R168" s="742"/>
      <c r="S168" s="742"/>
      <c r="T168" s="742"/>
      <c r="U168" s="743"/>
      <c r="V168" s="743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286"/>
    </row>
    <row r="169" spans="1:56" s="50" customFormat="1" x14ac:dyDescent="0.2">
      <c r="A169" s="51"/>
      <c r="B169" s="51"/>
      <c r="C169" s="743"/>
      <c r="D169" s="742"/>
      <c r="E169" s="742"/>
      <c r="F169" s="742"/>
      <c r="G169" s="742"/>
      <c r="H169" s="742"/>
      <c r="I169" s="742"/>
      <c r="J169" s="742"/>
      <c r="K169" s="742"/>
      <c r="L169" s="742"/>
      <c r="M169" s="742"/>
      <c r="N169" s="742"/>
      <c r="O169" s="742"/>
      <c r="P169" s="742"/>
      <c r="Q169" s="742"/>
      <c r="R169" s="742"/>
      <c r="S169" s="742"/>
      <c r="T169" s="742"/>
      <c r="U169" s="743"/>
      <c r="V169" s="743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286"/>
    </row>
    <row r="170" spans="1:56" s="50" customFormat="1" x14ac:dyDescent="0.2">
      <c r="A170" s="51"/>
      <c r="B170" s="51"/>
      <c r="C170" s="743"/>
      <c r="D170" s="742"/>
      <c r="E170" s="742"/>
      <c r="F170" s="742"/>
      <c r="G170" s="742"/>
      <c r="H170" s="742"/>
      <c r="I170" s="742"/>
      <c r="J170" s="742"/>
      <c r="K170" s="742"/>
      <c r="L170" s="742"/>
      <c r="M170" s="742"/>
      <c r="N170" s="742"/>
      <c r="O170" s="742"/>
      <c r="P170" s="742"/>
      <c r="Q170" s="742"/>
      <c r="R170" s="742"/>
      <c r="S170" s="742"/>
      <c r="T170" s="742"/>
      <c r="U170" s="743"/>
      <c r="V170" s="743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286"/>
    </row>
    <row r="171" spans="1:56" s="50" customFormat="1" x14ac:dyDescent="0.2">
      <c r="A171" s="51"/>
      <c r="B171" s="51"/>
      <c r="C171" s="743"/>
      <c r="D171" s="742"/>
      <c r="E171" s="742"/>
      <c r="F171" s="742"/>
      <c r="G171" s="742"/>
      <c r="H171" s="742"/>
      <c r="I171" s="742"/>
      <c r="J171" s="742"/>
      <c r="K171" s="742"/>
      <c r="L171" s="742"/>
      <c r="M171" s="742"/>
      <c r="N171" s="742"/>
      <c r="O171" s="742"/>
      <c r="P171" s="742"/>
      <c r="Q171" s="742"/>
      <c r="R171" s="742"/>
      <c r="S171" s="742"/>
      <c r="T171" s="742"/>
      <c r="U171" s="743"/>
      <c r="V171" s="743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286"/>
    </row>
    <row r="172" spans="1:56" s="50" customFormat="1" x14ac:dyDescent="0.2">
      <c r="A172" s="51"/>
      <c r="B172" s="51"/>
      <c r="C172" s="743"/>
      <c r="D172" s="742"/>
      <c r="E172" s="742"/>
      <c r="F172" s="742"/>
      <c r="G172" s="742"/>
      <c r="H172" s="742"/>
      <c r="I172" s="742"/>
      <c r="J172" s="742"/>
      <c r="K172" s="742"/>
      <c r="L172" s="742"/>
      <c r="M172" s="742"/>
      <c r="N172" s="742"/>
      <c r="O172" s="742"/>
      <c r="P172" s="742"/>
      <c r="Q172" s="742"/>
      <c r="R172" s="742"/>
      <c r="S172" s="742"/>
      <c r="T172" s="742"/>
      <c r="U172" s="743"/>
      <c r="V172" s="743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286"/>
    </row>
    <row r="173" spans="1:56" s="50" customFormat="1" x14ac:dyDescent="0.2">
      <c r="A173" s="51"/>
      <c r="B173" s="51"/>
      <c r="C173" s="743"/>
      <c r="D173" s="742"/>
      <c r="E173" s="742"/>
      <c r="F173" s="742"/>
      <c r="G173" s="742"/>
      <c r="H173" s="742"/>
      <c r="I173" s="742"/>
      <c r="J173" s="742"/>
      <c r="K173" s="742"/>
      <c r="L173" s="742"/>
      <c r="M173" s="742"/>
      <c r="N173" s="742"/>
      <c r="O173" s="742"/>
      <c r="P173" s="742"/>
      <c r="Q173" s="742"/>
      <c r="R173" s="742"/>
      <c r="S173" s="742"/>
      <c r="T173" s="742"/>
      <c r="U173" s="743"/>
      <c r="V173" s="743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286"/>
    </row>
    <row r="174" spans="1:56" s="50" customFormat="1" x14ac:dyDescent="0.2">
      <c r="A174" s="51"/>
      <c r="B174" s="51"/>
      <c r="C174" s="743"/>
      <c r="D174" s="742"/>
      <c r="E174" s="742"/>
      <c r="F174" s="742"/>
      <c r="G174" s="742"/>
      <c r="H174" s="742"/>
      <c r="I174" s="742"/>
      <c r="J174" s="742"/>
      <c r="K174" s="742"/>
      <c r="L174" s="742"/>
      <c r="M174" s="742"/>
      <c r="N174" s="742"/>
      <c r="O174" s="742"/>
      <c r="P174" s="742"/>
      <c r="Q174" s="742"/>
      <c r="R174" s="742"/>
      <c r="S174" s="742"/>
      <c r="T174" s="742"/>
      <c r="U174" s="743"/>
      <c r="V174" s="743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286"/>
    </row>
    <row r="175" spans="1:56" s="50" customFormat="1" x14ac:dyDescent="0.2">
      <c r="A175" s="51"/>
      <c r="B175" s="51"/>
      <c r="C175" s="743"/>
      <c r="D175" s="742"/>
      <c r="E175" s="742"/>
      <c r="F175" s="742"/>
      <c r="G175" s="742"/>
      <c r="H175" s="742"/>
      <c r="I175" s="742"/>
      <c r="J175" s="742"/>
      <c r="K175" s="742"/>
      <c r="L175" s="742"/>
      <c r="M175" s="742"/>
      <c r="N175" s="742"/>
      <c r="O175" s="742"/>
      <c r="P175" s="742"/>
      <c r="Q175" s="742"/>
      <c r="R175" s="742"/>
      <c r="S175" s="742"/>
      <c r="T175" s="742"/>
      <c r="U175" s="743"/>
      <c r="V175" s="743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286"/>
    </row>
    <row r="176" spans="1:56" s="50" customFormat="1" x14ac:dyDescent="0.2">
      <c r="A176" s="51"/>
      <c r="B176" s="51"/>
      <c r="C176" s="743"/>
      <c r="D176" s="742"/>
      <c r="E176" s="742"/>
      <c r="F176" s="742"/>
      <c r="G176" s="742"/>
      <c r="H176" s="742"/>
      <c r="I176" s="742"/>
      <c r="J176" s="742"/>
      <c r="K176" s="742"/>
      <c r="L176" s="742"/>
      <c r="M176" s="742"/>
      <c r="N176" s="742"/>
      <c r="O176" s="742"/>
      <c r="P176" s="742"/>
      <c r="Q176" s="742"/>
      <c r="R176" s="742"/>
      <c r="S176" s="742"/>
      <c r="T176" s="742"/>
      <c r="U176" s="743"/>
      <c r="V176" s="743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286"/>
    </row>
    <row r="177" spans="1:56" s="50" customFormat="1" x14ac:dyDescent="0.2">
      <c r="A177" s="51"/>
      <c r="B177" s="51"/>
      <c r="C177" s="743"/>
      <c r="D177" s="742"/>
      <c r="E177" s="742"/>
      <c r="F177" s="742"/>
      <c r="G177" s="742"/>
      <c r="H177" s="742"/>
      <c r="I177" s="742"/>
      <c r="J177" s="742"/>
      <c r="K177" s="742"/>
      <c r="L177" s="742"/>
      <c r="M177" s="742"/>
      <c r="N177" s="742"/>
      <c r="O177" s="742"/>
      <c r="P177" s="742"/>
      <c r="Q177" s="742"/>
      <c r="R177" s="742"/>
      <c r="S177" s="742"/>
      <c r="T177" s="742"/>
      <c r="U177" s="743"/>
      <c r="V177" s="743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286"/>
    </row>
    <row r="178" spans="1:56" s="50" customFormat="1" x14ac:dyDescent="0.2">
      <c r="A178" s="51"/>
      <c r="B178" s="51"/>
      <c r="C178" s="743"/>
      <c r="D178" s="742"/>
      <c r="E178" s="742"/>
      <c r="F178" s="742"/>
      <c r="G178" s="742"/>
      <c r="H178" s="742"/>
      <c r="I178" s="742"/>
      <c r="J178" s="742"/>
      <c r="K178" s="742"/>
      <c r="L178" s="742"/>
      <c r="M178" s="742"/>
      <c r="N178" s="742"/>
      <c r="O178" s="742"/>
      <c r="P178" s="742"/>
      <c r="Q178" s="742"/>
      <c r="R178" s="742"/>
      <c r="S178" s="742"/>
      <c r="T178" s="742"/>
      <c r="U178" s="743"/>
      <c r="V178" s="743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286"/>
    </row>
    <row r="179" spans="1:56" s="50" customFormat="1" x14ac:dyDescent="0.2">
      <c r="A179" s="51"/>
      <c r="B179" s="51"/>
      <c r="C179" s="743"/>
      <c r="D179" s="742"/>
      <c r="E179" s="742"/>
      <c r="F179" s="742"/>
      <c r="G179" s="742"/>
      <c r="H179" s="742"/>
      <c r="I179" s="742"/>
      <c r="J179" s="742"/>
      <c r="K179" s="742"/>
      <c r="L179" s="742"/>
      <c r="M179" s="742"/>
      <c r="N179" s="742"/>
      <c r="O179" s="742"/>
      <c r="P179" s="742"/>
      <c r="Q179" s="742"/>
      <c r="R179" s="742"/>
      <c r="S179" s="742"/>
      <c r="T179" s="742"/>
      <c r="U179" s="743"/>
      <c r="V179" s="743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286"/>
    </row>
    <row r="180" spans="1:56" s="50" customFormat="1" x14ac:dyDescent="0.2">
      <c r="A180" s="51"/>
      <c r="B180" s="51"/>
      <c r="C180" s="743"/>
      <c r="D180" s="742"/>
      <c r="E180" s="742"/>
      <c r="F180" s="742"/>
      <c r="G180" s="742"/>
      <c r="H180" s="742"/>
      <c r="I180" s="742"/>
      <c r="J180" s="742"/>
      <c r="K180" s="742"/>
      <c r="L180" s="742"/>
      <c r="M180" s="742"/>
      <c r="N180" s="742"/>
      <c r="O180" s="742"/>
      <c r="P180" s="742"/>
      <c r="Q180" s="742"/>
      <c r="R180" s="742"/>
      <c r="S180" s="742"/>
      <c r="T180" s="742"/>
      <c r="U180" s="743"/>
      <c r="V180" s="743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286"/>
    </row>
    <row r="181" spans="1:56" s="50" customFormat="1" x14ac:dyDescent="0.2">
      <c r="A181" s="51"/>
      <c r="B181" s="51"/>
      <c r="C181" s="743"/>
      <c r="D181" s="742"/>
      <c r="E181" s="742"/>
      <c r="F181" s="742"/>
      <c r="G181" s="742"/>
      <c r="H181" s="742"/>
      <c r="I181" s="742"/>
      <c r="J181" s="742"/>
      <c r="K181" s="742"/>
      <c r="L181" s="742"/>
      <c r="M181" s="742"/>
      <c r="N181" s="742"/>
      <c r="O181" s="742"/>
      <c r="P181" s="742"/>
      <c r="Q181" s="742"/>
      <c r="R181" s="742"/>
      <c r="S181" s="742"/>
      <c r="T181" s="742"/>
      <c r="U181" s="743"/>
      <c r="V181" s="743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286"/>
    </row>
    <row r="182" spans="1:56" s="50" customFormat="1" x14ac:dyDescent="0.2">
      <c r="A182" s="51"/>
      <c r="B182" s="51"/>
      <c r="C182" s="743"/>
      <c r="D182" s="742"/>
      <c r="E182" s="742"/>
      <c r="F182" s="742"/>
      <c r="G182" s="742"/>
      <c r="H182" s="742"/>
      <c r="I182" s="742"/>
      <c r="J182" s="742"/>
      <c r="K182" s="742"/>
      <c r="L182" s="742"/>
      <c r="M182" s="742"/>
      <c r="N182" s="742"/>
      <c r="O182" s="742"/>
      <c r="P182" s="742"/>
      <c r="Q182" s="742"/>
      <c r="R182" s="742"/>
      <c r="S182" s="742"/>
      <c r="T182" s="742"/>
      <c r="U182" s="743"/>
      <c r="V182" s="743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286"/>
    </row>
    <row r="183" spans="1:56" s="50" customFormat="1" x14ac:dyDescent="0.2">
      <c r="A183" s="51"/>
      <c r="B183" s="51"/>
      <c r="C183" s="743"/>
      <c r="D183" s="742"/>
      <c r="E183" s="742"/>
      <c r="F183" s="742"/>
      <c r="G183" s="742"/>
      <c r="H183" s="742"/>
      <c r="I183" s="742"/>
      <c r="J183" s="742"/>
      <c r="K183" s="742"/>
      <c r="L183" s="742"/>
      <c r="M183" s="742"/>
      <c r="N183" s="742"/>
      <c r="O183" s="742"/>
      <c r="P183" s="742"/>
      <c r="Q183" s="742"/>
      <c r="R183" s="742"/>
      <c r="S183" s="742"/>
      <c r="T183" s="742"/>
      <c r="U183" s="743"/>
      <c r="V183" s="743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286"/>
    </row>
    <row r="184" spans="1:56" s="50" customFormat="1" x14ac:dyDescent="0.2">
      <c r="A184" s="51"/>
      <c r="B184" s="51"/>
      <c r="C184" s="743"/>
      <c r="D184" s="742"/>
      <c r="E184" s="742"/>
      <c r="F184" s="742"/>
      <c r="G184" s="742"/>
      <c r="H184" s="742"/>
      <c r="I184" s="742"/>
      <c r="J184" s="742"/>
      <c r="K184" s="742"/>
      <c r="L184" s="742"/>
      <c r="M184" s="742"/>
      <c r="N184" s="742"/>
      <c r="O184" s="742"/>
      <c r="P184" s="742"/>
      <c r="Q184" s="742"/>
      <c r="R184" s="742"/>
      <c r="S184" s="742"/>
      <c r="T184" s="742"/>
      <c r="U184" s="743"/>
      <c r="V184" s="743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286"/>
    </row>
    <row r="185" spans="1:56" s="50" customFormat="1" x14ac:dyDescent="0.2">
      <c r="A185" s="51"/>
      <c r="B185" s="51"/>
      <c r="C185" s="743"/>
      <c r="D185" s="742"/>
      <c r="E185" s="742"/>
      <c r="F185" s="742"/>
      <c r="G185" s="742"/>
      <c r="H185" s="742"/>
      <c r="I185" s="742"/>
      <c r="J185" s="742"/>
      <c r="K185" s="742"/>
      <c r="L185" s="742"/>
      <c r="M185" s="742"/>
      <c r="N185" s="742"/>
      <c r="O185" s="742"/>
      <c r="P185" s="742"/>
      <c r="Q185" s="742"/>
      <c r="R185" s="742"/>
      <c r="S185" s="742"/>
      <c r="T185" s="742"/>
      <c r="U185" s="743"/>
      <c r="V185" s="743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286"/>
    </row>
    <row r="186" spans="1:56" s="50" customFormat="1" x14ac:dyDescent="0.2">
      <c r="A186" s="51"/>
      <c r="B186" s="51"/>
      <c r="C186" s="743"/>
      <c r="D186" s="742"/>
      <c r="E186" s="742"/>
      <c r="F186" s="742"/>
      <c r="G186" s="742"/>
      <c r="H186" s="742"/>
      <c r="I186" s="742"/>
      <c r="J186" s="742"/>
      <c r="K186" s="742"/>
      <c r="L186" s="742"/>
      <c r="M186" s="742"/>
      <c r="N186" s="742"/>
      <c r="O186" s="742"/>
      <c r="P186" s="742"/>
      <c r="Q186" s="742"/>
      <c r="R186" s="742"/>
      <c r="S186" s="742"/>
      <c r="T186" s="742"/>
      <c r="U186" s="743"/>
      <c r="V186" s="743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286"/>
    </row>
    <row r="187" spans="1:56" s="50" customFormat="1" x14ac:dyDescent="0.2">
      <c r="A187" s="51"/>
      <c r="B187" s="51"/>
      <c r="C187" s="743"/>
      <c r="D187" s="742"/>
      <c r="E187" s="742"/>
      <c r="F187" s="742"/>
      <c r="G187" s="742"/>
      <c r="H187" s="742"/>
      <c r="I187" s="742"/>
      <c r="J187" s="742"/>
      <c r="K187" s="742"/>
      <c r="L187" s="742"/>
      <c r="M187" s="742"/>
      <c r="N187" s="742"/>
      <c r="O187" s="742"/>
      <c r="P187" s="742"/>
      <c r="Q187" s="742"/>
      <c r="R187" s="742"/>
      <c r="S187" s="742"/>
      <c r="T187" s="742"/>
      <c r="U187" s="743"/>
      <c r="V187" s="743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286"/>
    </row>
    <row r="188" spans="1:56" s="50" customFormat="1" x14ac:dyDescent="0.2">
      <c r="A188" s="51"/>
      <c r="B188" s="51"/>
      <c r="C188" s="742"/>
      <c r="D188" s="742"/>
      <c r="E188" s="742"/>
      <c r="F188" s="742"/>
      <c r="G188" s="742"/>
      <c r="H188" s="742"/>
      <c r="I188" s="742"/>
      <c r="J188" s="742"/>
      <c r="K188" s="742"/>
      <c r="L188" s="742"/>
      <c r="M188" s="742"/>
      <c r="N188" s="742"/>
      <c r="O188" s="742"/>
      <c r="P188" s="742"/>
      <c r="Q188" s="742"/>
      <c r="R188" s="742"/>
      <c r="S188" s="742"/>
      <c r="T188" s="742"/>
      <c r="U188" s="742"/>
      <c r="V188" s="742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286"/>
    </row>
    <row r="189" spans="1:56" s="50" customFormat="1" x14ac:dyDescent="0.2">
      <c r="A189" s="51"/>
      <c r="B189" s="51"/>
      <c r="C189" s="742"/>
      <c r="D189" s="742"/>
      <c r="E189" s="742"/>
      <c r="F189" s="742"/>
      <c r="G189" s="742"/>
      <c r="H189" s="742"/>
      <c r="I189" s="742"/>
      <c r="J189" s="742"/>
      <c r="K189" s="742"/>
      <c r="L189" s="742"/>
      <c r="M189" s="742"/>
      <c r="N189" s="742"/>
      <c r="O189" s="742"/>
      <c r="P189" s="742"/>
      <c r="Q189" s="742"/>
      <c r="R189" s="742"/>
      <c r="S189" s="742"/>
      <c r="T189" s="742"/>
      <c r="U189" s="742"/>
      <c r="V189" s="742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286"/>
    </row>
    <row r="190" spans="1:56" s="50" customFormat="1" x14ac:dyDescent="0.2">
      <c r="A190" s="51"/>
      <c r="B190" s="51"/>
      <c r="C190" s="742"/>
      <c r="D190" s="742"/>
      <c r="E190" s="742"/>
      <c r="F190" s="742"/>
      <c r="G190" s="742"/>
      <c r="H190" s="742"/>
      <c r="I190" s="742"/>
      <c r="J190" s="742"/>
      <c r="K190" s="742"/>
      <c r="L190" s="742"/>
      <c r="M190" s="742"/>
      <c r="N190" s="742"/>
      <c r="O190" s="742"/>
      <c r="P190" s="742"/>
      <c r="Q190" s="742"/>
      <c r="R190" s="742"/>
      <c r="S190" s="742"/>
      <c r="T190" s="742"/>
      <c r="U190" s="742"/>
      <c r="V190" s="742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286"/>
    </row>
    <row r="191" spans="1:56" s="50" customFormat="1" x14ac:dyDescent="0.2">
      <c r="A191" s="51"/>
      <c r="B191" s="51"/>
      <c r="C191" s="742"/>
      <c r="D191" s="742"/>
      <c r="E191" s="742"/>
      <c r="F191" s="742"/>
      <c r="G191" s="742"/>
      <c r="H191" s="742"/>
      <c r="I191" s="742"/>
      <c r="J191" s="742"/>
      <c r="K191" s="742"/>
      <c r="L191" s="742"/>
      <c r="M191" s="742"/>
      <c r="N191" s="742"/>
      <c r="O191" s="742"/>
      <c r="P191" s="742"/>
      <c r="Q191" s="742"/>
      <c r="R191" s="742"/>
      <c r="S191" s="742"/>
      <c r="T191" s="742"/>
      <c r="U191" s="742"/>
      <c r="V191" s="742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286"/>
    </row>
    <row r="192" spans="1:56" s="50" customFormat="1" x14ac:dyDescent="0.2">
      <c r="A192" s="51"/>
      <c r="B192" s="51"/>
      <c r="C192" s="742"/>
      <c r="D192" s="742"/>
      <c r="E192" s="742"/>
      <c r="F192" s="742"/>
      <c r="G192" s="742"/>
      <c r="H192" s="742"/>
      <c r="I192" s="742"/>
      <c r="J192" s="742"/>
      <c r="K192" s="742"/>
      <c r="L192" s="742"/>
      <c r="M192" s="742"/>
      <c r="N192" s="742"/>
      <c r="O192" s="742"/>
      <c r="P192" s="742"/>
      <c r="Q192" s="742"/>
      <c r="R192" s="742"/>
      <c r="S192" s="742"/>
      <c r="T192" s="742"/>
      <c r="U192" s="742"/>
      <c r="V192" s="742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286"/>
    </row>
    <row r="193" spans="1:56" s="50" customFormat="1" x14ac:dyDescent="0.2">
      <c r="A193" s="51"/>
      <c r="B193" s="51"/>
      <c r="C193" s="742"/>
      <c r="D193" s="742"/>
      <c r="E193" s="742"/>
      <c r="F193" s="742"/>
      <c r="G193" s="742"/>
      <c r="H193" s="742"/>
      <c r="I193" s="742"/>
      <c r="J193" s="742"/>
      <c r="K193" s="742"/>
      <c r="L193" s="742"/>
      <c r="M193" s="742"/>
      <c r="N193" s="742"/>
      <c r="O193" s="742"/>
      <c r="P193" s="742"/>
      <c r="Q193" s="742"/>
      <c r="R193" s="742"/>
      <c r="S193" s="742"/>
      <c r="T193" s="742"/>
      <c r="U193" s="742"/>
      <c r="V193" s="742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286"/>
    </row>
    <row r="194" spans="1:56" s="50" customFormat="1" x14ac:dyDescent="0.2">
      <c r="A194" s="51"/>
      <c r="B194" s="51"/>
      <c r="C194" s="742"/>
      <c r="D194" s="742"/>
      <c r="E194" s="742"/>
      <c r="F194" s="742"/>
      <c r="G194" s="742"/>
      <c r="H194" s="742"/>
      <c r="I194" s="742"/>
      <c r="J194" s="742"/>
      <c r="K194" s="742"/>
      <c r="L194" s="742"/>
      <c r="M194" s="742"/>
      <c r="N194" s="742"/>
      <c r="O194" s="742"/>
      <c r="P194" s="742"/>
      <c r="Q194" s="742"/>
      <c r="R194" s="742"/>
      <c r="S194" s="742"/>
      <c r="T194" s="742"/>
      <c r="U194" s="742"/>
      <c r="V194" s="742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286"/>
    </row>
    <row r="195" spans="1:56" s="50" customFormat="1" x14ac:dyDescent="0.2">
      <c r="A195" s="51"/>
      <c r="B195" s="51"/>
      <c r="C195" s="742"/>
      <c r="D195" s="742"/>
      <c r="E195" s="742"/>
      <c r="F195" s="742"/>
      <c r="G195" s="742"/>
      <c r="H195" s="742"/>
      <c r="I195" s="742"/>
      <c r="J195" s="742"/>
      <c r="K195" s="742"/>
      <c r="L195" s="742"/>
      <c r="M195" s="742"/>
      <c r="N195" s="742"/>
      <c r="O195" s="742"/>
      <c r="P195" s="742"/>
      <c r="Q195" s="742"/>
      <c r="R195" s="742"/>
      <c r="S195" s="742"/>
      <c r="T195" s="742"/>
      <c r="U195" s="742"/>
      <c r="V195" s="742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286"/>
    </row>
    <row r="196" spans="1:56" s="50" customFormat="1" x14ac:dyDescent="0.2">
      <c r="A196" s="51"/>
      <c r="B196" s="51"/>
      <c r="C196" s="742"/>
      <c r="D196" s="742"/>
      <c r="E196" s="742"/>
      <c r="F196" s="742"/>
      <c r="G196" s="742"/>
      <c r="H196" s="742"/>
      <c r="I196" s="742"/>
      <c r="J196" s="742"/>
      <c r="K196" s="742"/>
      <c r="L196" s="742"/>
      <c r="M196" s="742"/>
      <c r="N196" s="742"/>
      <c r="O196" s="742"/>
      <c r="P196" s="742"/>
      <c r="Q196" s="742"/>
      <c r="R196" s="742"/>
      <c r="S196" s="742"/>
      <c r="T196" s="742"/>
      <c r="U196" s="742"/>
      <c r="V196" s="742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286"/>
    </row>
    <row r="197" spans="1:56" s="50" customFormat="1" x14ac:dyDescent="0.2">
      <c r="A197" s="51"/>
      <c r="B197" s="51"/>
      <c r="C197" s="742"/>
      <c r="D197" s="742"/>
      <c r="E197" s="742"/>
      <c r="F197" s="742"/>
      <c r="G197" s="742"/>
      <c r="H197" s="742"/>
      <c r="I197" s="742"/>
      <c r="J197" s="742"/>
      <c r="K197" s="742"/>
      <c r="L197" s="742"/>
      <c r="M197" s="742"/>
      <c r="N197" s="742"/>
      <c r="O197" s="742"/>
      <c r="P197" s="742"/>
      <c r="Q197" s="742"/>
      <c r="R197" s="742"/>
      <c r="S197" s="742"/>
      <c r="T197" s="742"/>
      <c r="U197" s="742"/>
      <c r="V197" s="742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286"/>
    </row>
    <row r="198" spans="1:56" s="50" customFormat="1" x14ac:dyDescent="0.2">
      <c r="A198" s="51"/>
      <c r="B198" s="51"/>
      <c r="C198" s="742"/>
      <c r="D198" s="742"/>
      <c r="E198" s="742"/>
      <c r="F198" s="742"/>
      <c r="G198" s="742"/>
      <c r="H198" s="742"/>
      <c r="I198" s="742"/>
      <c r="J198" s="742"/>
      <c r="K198" s="742"/>
      <c r="L198" s="742"/>
      <c r="M198" s="742"/>
      <c r="N198" s="742"/>
      <c r="O198" s="742"/>
      <c r="P198" s="742"/>
      <c r="Q198" s="742"/>
      <c r="R198" s="742"/>
      <c r="S198" s="742"/>
      <c r="T198" s="742"/>
      <c r="U198" s="742"/>
      <c r="V198" s="742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286"/>
    </row>
    <row r="199" spans="1:56" s="50" customFormat="1" ht="5.0999999999999996" customHeight="1" thickBot="1" x14ac:dyDescent="0.25">
      <c r="A199" s="51"/>
      <c r="B199" s="51"/>
      <c r="C199" s="742"/>
      <c r="D199" s="742"/>
      <c r="E199" s="742"/>
      <c r="F199" s="742"/>
      <c r="G199" s="742"/>
      <c r="H199" s="742"/>
      <c r="I199" s="742"/>
      <c r="J199" s="742"/>
      <c r="K199" s="742"/>
      <c r="L199" s="742"/>
      <c r="M199" s="742"/>
      <c r="N199" s="742"/>
      <c r="O199" s="742"/>
      <c r="P199" s="742"/>
      <c r="Q199" s="742"/>
      <c r="R199" s="742"/>
      <c r="S199" s="742"/>
      <c r="T199" s="742"/>
      <c r="U199" s="742"/>
      <c r="V199" s="742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286"/>
    </row>
    <row r="200" spans="1:56" ht="24.95" customHeight="1" thickBot="1" x14ac:dyDescent="0.25">
      <c r="A200" s="103"/>
      <c r="B200" s="51"/>
      <c r="C200" s="1080" t="s">
        <v>332</v>
      </c>
      <c r="D200" s="926"/>
      <c r="E200" s="926"/>
      <c r="F200" s="926"/>
      <c r="G200" s="926"/>
      <c r="H200" s="926"/>
      <c r="I200" s="926"/>
      <c r="J200" s="926"/>
      <c r="K200" s="926"/>
      <c r="L200" s="926"/>
      <c r="M200" s="926"/>
      <c r="N200" s="926"/>
      <c r="O200" s="1081"/>
      <c r="P200" s="742"/>
      <c r="Q200" s="742"/>
      <c r="R200" s="742"/>
      <c r="S200" s="742"/>
      <c r="T200" s="742"/>
      <c r="U200" s="742"/>
      <c r="V200" s="742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286"/>
    </row>
    <row r="201" spans="1:56" ht="6.75" customHeight="1" x14ac:dyDescent="0.3">
      <c r="A201" s="103"/>
      <c r="B201" s="51"/>
      <c r="C201" s="748"/>
      <c r="D201" s="305"/>
      <c r="E201" s="305"/>
      <c r="F201" s="305"/>
      <c r="G201" s="305"/>
      <c r="H201" s="305"/>
      <c r="I201" s="305"/>
      <c r="J201" s="305"/>
      <c r="K201" s="305"/>
      <c r="L201" s="749"/>
      <c r="M201" s="749"/>
      <c r="N201" s="749"/>
      <c r="O201" s="750"/>
      <c r="P201" s="742"/>
      <c r="Q201" s="742"/>
      <c r="R201" s="742"/>
      <c r="S201" s="742"/>
      <c r="T201" s="742"/>
      <c r="U201" s="742"/>
      <c r="V201" s="742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286"/>
    </row>
    <row r="202" spans="1:56" ht="25.5" x14ac:dyDescent="0.5">
      <c r="A202" s="103"/>
      <c r="B202" s="51"/>
      <c r="C202" s="751"/>
      <c r="D202" s="1074" t="s">
        <v>335</v>
      </c>
      <c r="E202" s="1074"/>
      <c r="F202" s="1074"/>
      <c r="G202" s="1074"/>
      <c r="H202" s="1074"/>
      <c r="I202" s="1074"/>
      <c r="J202" s="1074"/>
      <c r="K202" s="1074"/>
      <c r="L202" s="1074"/>
      <c r="M202" s="1074"/>
      <c r="N202" s="1074"/>
      <c r="O202" s="1075"/>
      <c r="P202" s="742"/>
      <c r="Q202" s="742"/>
      <c r="R202" s="742"/>
      <c r="S202" s="742"/>
      <c r="T202" s="742"/>
      <c r="U202" s="742"/>
      <c r="V202" s="742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286"/>
    </row>
    <row r="203" spans="1:56" ht="6.75" customHeight="1" x14ac:dyDescent="0.3">
      <c r="A203" s="103"/>
      <c r="B203" s="51"/>
      <c r="C203" s="751"/>
      <c r="D203" s="119"/>
      <c r="E203" s="119"/>
      <c r="F203" s="119"/>
      <c r="G203" s="119"/>
      <c r="H203" s="119"/>
      <c r="I203" s="119"/>
      <c r="J203" s="119"/>
      <c r="K203" s="119"/>
      <c r="L203" s="752"/>
      <c r="M203" s="752"/>
      <c r="N203" s="752"/>
      <c r="O203" s="753"/>
      <c r="P203" s="742"/>
      <c r="Q203" s="742"/>
      <c r="R203" s="742"/>
      <c r="S203" s="742"/>
      <c r="T203" s="742"/>
      <c r="U203" s="742"/>
      <c r="V203" s="742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286"/>
    </row>
    <row r="204" spans="1:56" ht="20.25" x14ac:dyDescent="0.35">
      <c r="A204" s="103"/>
      <c r="B204" s="51"/>
      <c r="C204" s="751"/>
      <c r="D204" s="119"/>
      <c r="E204" s="754" t="s">
        <v>333</v>
      </c>
      <c r="F204" s="307"/>
      <c r="G204" s="119"/>
      <c r="H204" s="119"/>
      <c r="I204" s="119"/>
      <c r="J204" s="119"/>
      <c r="K204" s="119"/>
      <c r="L204" s="752"/>
      <c r="M204" s="752"/>
      <c r="N204" s="752"/>
      <c r="O204" s="753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286"/>
    </row>
    <row r="205" spans="1:56" ht="17.25" x14ac:dyDescent="0.3">
      <c r="A205" s="103"/>
      <c r="B205" s="51"/>
      <c r="C205" s="751"/>
      <c r="D205" s="119"/>
      <c r="E205" s="755" t="s">
        <v>334</v>
      </c>
      <c r="F205" s="755"/>
      <c r="G205" s="755"/>
      <c r="H205" s="755"/>
      <c r="I205" s="755"/>
      <c r="J205" s="755"/>
      <c r="K205" s="755"/>
      <c r="L205" s="755"/>
      <c r="M205" s="755"/>
      <c r="N205" s="755"/>
      <c r="O205" s="756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286"/>
    </row>
    <row r="206" spans="1:56" ht="17.25" x14ac:dyDescent="0.3">
      <c r="A206" s="103"/>
      <c r="B206" s="51"/>
      <c r="C206" s="751"/>
      <c r="D206" s="119"/>
      <c r="E206" s="755" t="s">
        <v>336</v>
      </c>
      <c r="F206" s="755"/>
      <c r="G206" s="755"/>
      <c r="H206" s="755"/>
      <c r="I206" s="755"/>
      <c r="J206" s="755"/>
      <c r="K206" s="755"/>
      <c r="L206" s="755"/>
      <c r="M206" s="755"/>
      <c r="N206" s="755"/>
      <c r="O206" s="756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286"/>
    </row>
    <row r="207" spans="1:56" ht="17.25" x14ac:dyDescent="0.3">
      <c r="A207" s="103"/>
      <c r="B207" s="51"/>
      <c r="C207" s="751"/>
      <c r="D207" s="119"/>
      <c r="E207" s="755" t="s">
        <v>387</v>
      </c>
      <c r="F207" s="307"/>
      <c r="G207" s="119"/>
      <c r="H207" s="119"/>
      <c r="I207" s="119"/>
      <c r="J207" s="119"/>
      <c r="K207" s="119"/>
      <c r="L207" s="752"/>
      <c r="M207" s="752"/>
      <c r="N207" s="752"/>
      <c r="O207" s="753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286"/>
    </row>
    <row r="208" spans="1:56" ht="14.25" x14ac:dyDescent="0.25">
      <c r="A208" s="103"/>
      <c r="B208" s="51"/>
      <c r="C208" s="757"/>
      <c r="D208" s="758"/>
      <c r="E208" s="758"/>
      <c r="F208" s="758"/>
      <c r="G208" s="758"/>
      <c r="H208" s="758"/>
      <c r="I208" s="758"/>
      <c r="J208" s="758"/>
      <c r="K208" s="758"/>
      <c r="L208" s="758"/>
      <c r="M208" s="758"/>
      <c r="N208" s="758"/>
      <c r="O208" s="759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286"/>
    </row>
    <row r="209" spans="1:56" s="50" customFormat="1" x14ac:dyDescent="0.2">
      <c r="A209" s="51"/>
      <c r="B209" s="51"/>
      <c r="C209" s="728"/>
      <c r="D209" s="728"/>
      <c r="E209" s="728"/>
      <c r="F209" s="728"/>
      <c r="G209" s="728"/>
      <c r="H209" s="728"/>
      <c r="I209" s="728"/>
      <c r="J209" s="728"/>
      <c r="K209" s="728"/>
      <c r="L209" s="728"/>
      <c r="M209" s="728"/>
      <c r="N209" s="728"/>
      <c r="O209" s="728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286"/>
    </row>
    <row r="210" spans="1:56" s="50" customFormat="1" x14ac:dyDescent="0.2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286"/>
    </row>
    <row r="211" spans="1:56" s="50" customFormat="1" x14ac:dyDescent="0.2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286"/>
    </row>
    <row r="212" spans="1:56" s="50" customFormat="1" ht="18" x14ac:dyDescent="0.25">
      <c r="A212" s="51"/>
      <c r="B212" s="51"/>
      <c r="C212" s="51"/>
      <c r="D212" s="51"/>
      <c r="E212" s="51"/>
      <c r="F212" s="51"/>
      <c r="G212" s="51"/>
      <c r="H212" s="744"/>
      <c r="I212" s="744"/>
      <c r="J212" s="744"/>
      <c r="K212" s="744"/>
      <c r="L212" s="744"/>
      <c r="M212" s="744"/>
      <c r="N212" s="744"/>
      <c r="O212" s="744"/>
      <c r="P212" s="744"/>
      <c r="Q212" s="744"/>
      <c r="R212" s="744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286"/>
    </row>
    <row r="213" spans="1:56" s="50" customFormat="1" ht="18" x14ac:dyDescent="0.25">
      <c r="A213" s="51"/>
      <c r="B213" s="51"/>
      <c r="C213" s="51"/>
      <c r="D213" s="51"/>
      <c r="E213" s="51"/>
      <c r="F213" s="51"/>
      <c r="G213" s="51"/>
      <c r="H213" s="745"/>
      <c r="I213" s="745"/>
      <c r="J213" s="268"/>
      <c r="K213" s="268"/>
      <c r="L213" s="268"/>
      <c r="M213" s="268"/>
      <c r="N213" s="268"/>
      <c r="O213" s="268"/>
      <c r="P213" s="268"/>
      <c r="Q213" s="268"/>
      <c r="R213" s="268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286"/>
    </row>
    <row r="214" spans="1:56" s="50" customFormat="1" ht="15" x14ac:dyDescent="0.2">
      <c r="A214" s="51"/>
      <c r="B214" s="51"/>
      <c r="C214" s="51"/>
      <c r="D214" s="51"/>
      <c r="E214" s="51"/>
      <c r="F214" s="51"/>
      <c r="G214" s="51"/>
      <c r="H214" s="1079"/>
      <c r="I214" s="1079"/>
      <c r="J214" s="1079"/>
      <c r="K214" s="1079"/>
      <c r="L214" s="1079"/>
      <c r="M214" s="1079"/>
      <c r="N214" s="1079"/>
      <c r="O214" s="1079"/>
      <c r="P214" s="1079"/>
      <c r="Q214" s="1079"/>
      <c r="R214" s="1079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286"/>
    </row>
    <row r="215" spans="1:56" s="50" customFormat="1" ht="15" x14ac:dyDescent="0.2">
      <c r="A215" s="51"/>
      <c r="B215" s="51"/>
      <c r="C215" s="51"/>
      <c r="D215" s="51"/>
      <c r="E215" s="51"/>
      <c r="F215" s="51"/>
      <c r="G215" s="51"/>
      <c r="H215" s="1076"/>
      <c r="I215" s="1076"/>
      <c r="J215" s="1076"/>
      <c r="K215" s="1076"/>
      <c r="L215" s="1076"/>
      <c r="M215" s="1076"/>
      <c r="N215" s="1076"/>
      <c r="O215" s="1076"/>
      <c r="P215" s="1076"/>
      <c r="Q215" s="1076"/>
      <c r="R215" s="1076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286"/>
    </row>
    <row r="216" spans="1:56" s="50" customFormat="1" x14ac:dyDescent="0.2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286"/>
    </row>
    <row r="217" spans="1:56" s="50" customFormat="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286"/>
    </row>
    <row r="218" spans="1:56" s="50" customFormat="1" x14ac:dyDescent="0.2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286"/>
    </row>
    <row r="219" spans="1:56" s="50" customFormat="1" x14ac:dyDescent="0.2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286"/>
    </row>
    <row r="220" spans="1:56" s="50" customFormat="1" x14ac:dyDescent="0.2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286"/>
    </row>
    <row r="221" spans="1:56" s="50" customFormat="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286"/>
    </row>
    <row r="222" spans="1:56" s="50" customFormat="1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286"/>
    </row>
    <row r="223" spans="1:56" s="50" customFormat="1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286"/>
    </row>
    <row r="224" spans="1:56" s="50" customFormat="1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286"/>
    </row>
    <row r="225" spans="1:56" s="50" customFormat="1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286"/>
    </row>
    <row r="226" spans="1:56" s="50" customFormat="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286"/>
    </row>
    <row r="227" spans="1:56" s="50" customFormat="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286"/>
    </row>
    <row r="228" spans="1:56" s="50" customFormat="1" x14ac:dyDescent="0.2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286"/>
    </row>
    <row r="229" spans="1:56" s="50" customFormat="1" x14ac:dyDescent="0.2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286"/>
    </row>
    <row r="230" spans="1:56" s="50" customFormat="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286"/>
    </row>
    <row r="231" spans="1:56" s="50" customFormat="1" x14ac:dyDescent="0.2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286"/>
    </row>
    <row r="232" spans="1:56" s="50" customFormat="1" x14ac:dyDescent="0.2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286"/>
    </row>
    <row r="233" spans="1:56" s="50" customFormat="1" x14ac:dyDescent="0.2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286"/>
    </row>
    <row r="234" spans="1:56" s="50" customFormat="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286"/>
    </row>
    <row r="235" spans="1:56" s="50" customFormat="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286"/>
    </row>
    <row r="236" spans="1:56" s="50" customFormat="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286"/>
    </row>
    <row r="237" spans="1:56" s="50" customForma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286"/>
    </row>
    <row r="238" spans="1:56" s="50" customFormat="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286"/>
    </row>
    <row r="239" spans="1:56" s="50" customFormat="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286"/>
    </row>
    <row r="240" spans="1:56" s="50" customFormat="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286"/>
    </row>
    <row r="241" spans="1:56" s="50" customFormat="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286"/>
    </row>
    <row r="242" spans="1:56" s="50" customFormat="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286"/>
    </row>
    <row r="243" spans="1:56" s="50" customFormat="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286"/>
    </row>
    <row r="244" spans="1:56" s="50" customForma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286"/>
    </row>
    <row r="245" spans="1:56" s="50" customForma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286"/>
    </row>
    <row r="246" spans="1:56" s="50" customForma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286"/>
    </row>
    <row r="247" spans="1:56" s="50" customForma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286"/>
    </row>
    <row r="248" spans="1:56" s="50" customForma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286"/>
    </row>
    <row r="249" spans="1:56" s="50" customForma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286"/>
    </row>
    <row r="250" spans="1:56" s="50" customForma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286"/>
    </row>
    <row r="251" spans="1:56" s="50" customForma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286"/>
    </row>
    <row r="252" spans="1:56" s="50" customForma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286"/>
    </row>
    <row r="253" spans="1:56" s="50" customForma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286"/>
    </row>
    <row r="254" spans="1:56" s="50" customForma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286"/>
    </row>
    <row r="255" spans="1:56" s="50" customForma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286"/>
    </row>
    <row r="256" spans="1:56" s="50" customForma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286"/>
    </row>
    <row r="257" spans="1:56" s="50" customForma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286"/>
    </row>
    <row r="258" spans="1:56" s="50" customForma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286"/>
    </row>
    <row r="259" spans="1:56" s="50" customForma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286"/>
    </row>
    <row r="260" spans="1:56" s="50" customForma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286"/>
    </row>
    <row r="261" spans="1:56" s="50" customForma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286"/>
    </row>
    <row r="262" spans="1:56" s="50" customForma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286"/>
    </row>
    <row r="263" spans="1:56" s="50" customForma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286"/>
    </row>
    <row r="264" spans="1:56" s="50" customForma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286"/>
    </row>
    <row r="265" spans="1:56" s="50" customForma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286"/>
    </row>
    <row r="266" spans="1:56" s="50" customForma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286"/>
    </row>
    <row r="267" spans="1:56" s="50" customForma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286"/>
    </row>
    <row r="268" spans="1:56" s="50" customForma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286"/>
    </row>
    <row r="269" spans="1:56" s="50" customForma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286"/>
    </row>
    <row r="270" spans="1:56" s="50" customForma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286"/>
    </row>
    <row r="271" spans="1:56" s="50" customForma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286"/>
    </row>
    <row r="272" spans="1:56" s="50" customForma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286"/>
    </row>
    <row r="273" spans="1:56" s="50" customForma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286"/>
    </row>
    <row r="274" spans="1:56" s="50" customForma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286"/>
    </row>
    <row r="275" spans="1:56" s="50" customForma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286"/>
    </row>
    <row r="276" spans="1:56" s="50" customForma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286"/>
    </row>
    <row r="277" spans="1:56" s="50" customForma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286"/>
    </row>
    <row r="278" spans="1:56" s="50" customForma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286"/>
    </row>
    <row r="279" spans="1:56" s="50" customForma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286"/>
    </row>
    <row r="280" spans="1:56" s="50" customForma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286"/>
    </row>
    <row r="281" spans="1:56" s="50" customForma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286"/>
    </row>
    <row r="282" spans="1:56" s="50" customForma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286"/>
    </row>
    <row r="283" spans="1:56" s="50" customForma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286"/>
    </row>
    <row r="284" spans="1:56" s="50" customForma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286"/>
    </row>
    <row r="285" spans="1:56" s="50" customForma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286"/>
    </row>
    <row r="286" spans="1:56" s="50" customForma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286"/>
    </row>
    <row r="287" spans="1:56" s="50" customForma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286"/>
    </row>
    <row r="288" spans="1:56" s="50" customForma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286"/>
    </row>
    <row r="289" spans="1:56" s="50" customForma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286"/>
    </row>
    <row r="290" spans="1:56" s="50" customForma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286"/>
    </row>
    <row r="291" spans="1:56" s="50" customForma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286"/>
    </row>
    <row r="292" spans="1:56" s="50" customForma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286"/>
    </row>
    <row r="293" spans="1:56" s="50" customForma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286"/>
    </row>
    <row r="294" spans="1:56" s="50" customForma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286"/>
    </row>
    <row r="295" spans="1:56" s="50" customForma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286"/>
    </row>
    <row r="296" spans="1:56" s="50" customForma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286"/>
    </row>
    <row r="297" spans="1:56" s="50" customForma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286"/>
    </row>
    <row r="298" spans="1:56" s="50" customForma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286"/>
    </row>
    <row r="299" spans="1:56" s="50" customForma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286"/>
    </row>
    <row r="300" spans="1:56" s="50" customForma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286"/>
    </row>
    <row r="301" spans="1:56" s="50" customForma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286"/>
    </row>
    <row r="302" spans="1:56" s="50" customForma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286"/>
    </row>
    <row r="303" spans="1:56" s="50" customForma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286"/>
    </row>
    <row r="304" spans="1:56" s="50" customForma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286"/>
    </row>
    <row r="305" spans="1:56" s="50" customFormat="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286"/>
    </row>
    <row r="306" spans="1:56" s="50" customFormat="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286"/>
    </row>
    <row r="307" spans="1:56" s="50" customForma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286"/>
    </row>
    <row r="308" spans="1:56" s="50" customForma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286"/>
    </row>
    <row r="309" spans="1:56" s="50" customForma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286"/>
    </row>
    <row r="310" spans="1:56" s="50" customForma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286"/>
    </row>
    <row r="311" spans="1:56" s="50" customForma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286"/>
    </row>
    <row r="312" spans="1:56" s="50" customForma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286"/>
    </row>
    <row r="313" spans="1:56" s="50" customForma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286"/>
    </row>
    <row r="314" spans="1:56" s="50" customForma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286"/>
    </row>
    <row r="315" spans="1:56" s="50" customForma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286"/>
    </row>
    <row r="316" spans="1:56" s="50" customForma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286"/>
    </row>
    <row r="317" spans="1:56" s="50" customForma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286"/>
    </row>
    <row r="318" spans="1:56" s="50" customForma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286"/>
    </row>
    <row r="319" spans="1:56" s="50" customForma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286"/>
    </row>
    <row r="320" spans="1:56" s="50" customForma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286"/>
    </row>
    <row r="321" spans="1:56" s="50" customForma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286"/>
    </row>
    <row r="322" spans="1:56" s="50" customForma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286"/>
    </row>
    <row r="323" spans="1:56" s="50" customForma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286"/>
    </row>
    <row r="324" spans="1:56" s="50" customForma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286"/>
    </row>
    <row r="325" spans="1:56" s="50" customForma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286"/>
    </row>
    <row r="326" spans="1:56" s="50" customForma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286"/>
    </row>
    <row r="327" spans="1:56" s="50" customForma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286"/>
    </row>
    <row r="328" spans="1:56" s="50" customForma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286"/>
    </row>
    <row r="329" spans="1:56" s="50" customForma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286"/>
    </row>
    <row r="330" spans="1:56" s="50" customForma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286"/>
    </row>
    <row r="331" spans="1:56" s="50" customForma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286"/>
    </row>
    <row r="332" spans="1:56" s="50" customForma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286"/>
    </row>
    <row r="333" spans="1:56" s="50" customForma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286"/>
    </row>
    <row r="334" spans="1:56" s="50" customForma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286"/>
    </row>
    <row r="335" spans="1:56" s="50" customForma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286"/>
    </row>
    <row r="336" spans="1:56" s="50" customForma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286"/>
    </row>
    <row r="337" spans="1:56" s="50" customForma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286"/>
    </row>
    <row r="338" spans="1:56" s="50" customForma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286"/>
    </row>
    <row r="339" spans="1:56" s="50" customForma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286"/>
    </row>
    <row r="340" spans="1:56" s="50" customForma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286"/>
    </row>
    <row r="341" spans="1:56" s="50" customForma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286"/>
    </row>
    <row r="342" spans="1:56" s="50" customFormat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286"/>
    </row>
    <row r="343" spans="1:56" s="50" customFormat="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286"/>
    </row>
    <row r="344" spans="1:56" s="50" customFormat="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286"/>
    </row>
    <row r="345" spans="1:56" s="50" customFormat="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286"/>
    </row>
    <row r="346" spans="1:56" s="50" customFormat="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286"/>
    </row>
    <row r="347" spans="1:56" s="50" customFormat="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286"/>
    </row>
    <row r="348" spans="1:56" s="50" customFormat="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286"/>
    </row>
    <row r="349" spans="1:56" s="50" customFormat="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286"/>
    </row>
    <row r="350" spans="1:56" s="50" customFormat="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286"/>
    </row>
    <row r="351" spans="1:56" s="50" customFormat="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286"/>
    </row>
    <row r="352" spans="1:56" s="50" customFormat="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286"/>
    </row>
    <row r="353" spans="1:56" s="50" customFormat="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286"/>
    </row>
    <row r="354" spans="1:56" s="50" customFormat="1" x14ac:dyDescent="0.2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286"/>
    </row>
    <row r="355" spans="1:56" s="50" customFormat="1" x14ac:dyDescent="0.2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286"/>
    </row>
    <row r="356" spans="1:56" s="50" customFormat="1" x14ac:dyDescent="0.2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286"/>
    </row>
    <row r="357" spans="1:56" s="50" customFormat="1" x14ac:dyDescent="0.2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286"/>
    </row>
    <row r="358" spans="1:56" s="50" customFormat="1" x14ac:dyDescent="0.2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286"/>
    </row>
    <row r="359" spans="1:56" s="50" customFormat="1" x14ac:dyDescent="0.2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286"/>
    </row>
    <row r="360" spans="1:56" s="50" customFormat="1" x14ac:dyDescent="0.2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286"/>
    </row>
    <row r="361" spans="1:56" s="50" customFormat="1" x14ac:dyDescent="0.2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286"/>
    </row>
    <row r="362" spans="1:56" s="50" customFormat="1" x14ac:dyDescent="0.2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286"/>
    </row>
    <row r="363" spans="1:56" s="50" customFormat="1" x14ac:dyDescent="0.2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286"/>
    </row>
    <row r="364" spans="1:56" s="50" customFormat="1" x14ac:dyDescent="0.2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286"/>
    </row>
    <row r="365" spans="1:56" s="50" customFormat="1" x14ac:dyDescent="0.2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286"/>
    </row>
    <row r="366" spans="1:56" s="50" customFormat="1" x14ac:dyDescent="0.2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286"/>
    </row>
    <row r="367" spans="1:56" s="50" customFormat="1" x14ac:dyDescent="0.2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286"/>
    </row>
    <row r="368" spans="1:56" s="50" customFormat="1" x14ac:dyDescent="0.2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286"/>
    </row>
    <row r="369" spans="1:56" s="50" customFormat="1" x14ac:dyDescent="0.2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286"/>
    </row>
    <row r="370" spans="1:56" s="50" customFormat="1" x14ac:dyDescent="0.2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286"/>
    </row>
    <row r="371" spans="1:56" s="50" customFormat="1" x14ac:dyDescent="0.2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286"/>
    </row>
    <row r="372" spans="1:56" s="50" customFormat="1" x14ac:dyDescent="0.2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286"/>
    </row>
    <row r="373" spans="1:56" s="50" customFormat="1" x14ac:dyDescent="0.2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286"/>
    </row>
    <row r="374" spans="1:56" s="50" customFormat="1" x14ac:dyDescent="0.2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286"/>
    </row>
    <row r="375" spans="1:56" s="50" customFormat="1" x14ac:dyDescent="0.2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286"/>
    </row>
    <row r="376" spans="1:56" s="50" customFormat="1" x14ac:dyDescent="0.2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286"/>
    </row>
    <row r="377" spans="1:56" s="50" customFormat="1" x14ac:dyDescent="0.2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286"/>
    </row>
    <row r="378" spans="1:56" s="50" customFormat="1" x14ac:dyDescent="0.2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286"/>
    </row>
    <row r="379" spans="1:56" s="50" customFormat="1" x14ac:dyDescent="0.2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286"/>
    </row>
    <row r="380" spans="1:56" s="50" customFormat="1" x14ac:dyDescent="0.2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286"/>
    </row>
    <row r="381" spans="1:56" s="50" customFormat="1" x14ac:dyDescent="0.2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286"/>
    </row>
    <row r="382" spans="1:56" s="50" customFormat="1" x14ac:dyDescent="0.2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286"/>
    </row>
    <row r="383" spans="1:56" s="50" customFormat="1" x14ac:dyDescent="0.2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286"/>
    </row>
    <row r="384" spans="1:56" s="50" customFormat="1" x14ac:dyDescent="0.2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286"/>
    </row>
    <row r="385" spans="1:56" s="50" customFormat="1" x14ac:dyDescent="0.2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286"/>
    </row>
    <row r="386" spans="1:56" s="50" customFormat="1" x14ac:dyDescent="0.2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286"/>
    </row>
    <row r="387" spans="1:56" s="50" customFormat="1" x14ac:dyDescent="0.2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286"/>
    </row>
    <row r="388" spans="1:56" s="50" customFormat="1" x14ac:dyDescent="0.2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286"/>
    </row>
    <row r="389" spans="1:56" s="50" customFormat="1" x14ac:dyDescent="0.2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286"/>
    </row>
    <row r="390" spans="1:56" s="50" customFormat="1" x14ac:dyDescent="0.2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286"/>
    </row>
    <row r="391" spans="1:56" s="50" customFormat="1" x14ac:dyDescent="0.2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286"/>
    </row>
    <row r="392" spans="1:56" s="50" customFormat="1" x14ac:dyDescent="0.2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286"/>
    </row>
    <row r="393" spans="1:56" s="50" customFormat="1" x14ac:dyDescent="0.2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286"/>
    </row>
    <row r="394" spans="1:56" s="50" customFormat="1" x14ac:dyDescent="0.2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286"/>
    </row>
    <row r="395" spans="1:56" s="50" customFormat="1" x14ac:dyDescent="0.2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286"/>
    </row>
    <row r="396" spans="1:56" s="50" customFormat="1" x14ac:dyDescent="0.2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286"/>
    </row>
    <row r="397" spans="1:56" s="50" customFormat="1" x14ac:dyDescent="0.2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286"/>
    </row>
    <row r="398" spans="1:56" s="50" customFormat="1" x14ac:dyDescent="0.2">
      <c r="A398" s="285"/>
      <c r="B398" s="285"/>
      <c r="C398" s="285"/>
      <c r="D398" s="285"/>
      <c r="E398" s="285"/>
      <c r="F398" s="285"/>
      <c r="G398" s="285"/>
      <c r="H398" s="285"/>
      <c r="I398" s="285"/>
      <c r="J398" s="285"/>
      <c r="K398" s="285"/>
      <c r="L398" s="285"/>
      <c r="M398" s="285"/>
      <c r="N398" s="285"/>
      <c r="O398" s="285"/>
      <c r="P398" s="285"/>
      <c r="Q398" s="285"/>
      <c r="R398" s="285"/>
      <c r="S398" s="285"/>
      <c r="T398" s="285"/>
      <c r="U398" s="285"/>
      <c r="V398" s="285"/>
      <c r="W398" s="285"/>
      <c r="X398" s="285"/>
      <c r="Y398" s="285"/>
      <c r="Z398" s="285"/>
      <c r="AA398" s="285"/>
      <c r="AB398" s="285"/>
      <c r="AC398" s="285"/>
      <c r="AD398" s="285"/>
      <c r="AE398" s="285"/>
      <c r="AF398" s="285"/>
      <c r="AG398" s="285"/>
      <c r="AH398" s="285"/>
      <c r="AI398" s="285"/>
      <c r="AJ398" s="285"/>
      <c r="AK398" s="285"/>
      <c r="AL398" s="285"/>
      <c r="AM398" s="285"/>
      <c r="AN398" s="285"/>
      <c r="AO398" s="285"/>
      <c r="AP398" s="285"/>
      <c r="AQ398" s="285"/>
      <c r="AR398" s="285"/>
      <c r="AS398" s="285"/>
      <c r="AT398" s="285"/>
      <c r="AU398" s="285"/>
      <c r="AV398" s="285"/>
      <c r="AW398" s="285"/>
      <c r="AX398" s="285"/>
      <c r="AY398" s="285"/>
      <c r="AZ398" s="285"/>
      <c r="BA398" s="285"/>
      <c r="BB398" s="285"/>
      <c r="BC398" s="285"/>
      <c r="BD398" s="304"/>
    </row>
    <row r="399" spans="1:56" s="50" customFormat="1" x14ac:dyDescent="0.2"/>
    <row r="400" spans="1:56" s="50" customFormat="1" x14ac:dyDescent="0.2"/>
    <row r="401" s="50" customFormat="1" x14ac:dyDescent="0.2"/>
    <row r="402" s="50" customFormat="1" x14ac:dyDescent="0.2"/>
    <row r="403" s="50" customFormat="1" x14ac:dyDescent="0.2"/>
    <row r="404" s="50" customFormat="1" x14ac:dyDescent="0.2"/>
    <row r="405" s="50" customFormat="1" x14ac:dyDescent="0.2"/>
    <row r="406" s="50" customFormat="1" x14ac:dyDescent="0.2"/>
    <row r="407" s="50" customFormat="1" x14ac:dyDescent="0.2"/>
    <row r="408" s="50" customFormat="1" x14ac:dyDescent="0.2"/>
    <row r="409" s="50" customFormat="1" x14ac:dyDescent="0.2"/>
    <row r="410" s="50" customFormat="1" x14ac:dyDescent="0.2"/>
    <row r="411" s="50" customFormat="1" x14ac:dyDescent="0.2"/>
    <row r="412" s="50" customFormat="1" x14ac:dyDescent="0.2"/>
    <row r="413" s="50" customFormat="1" x14ac:dyDescent="0.2"/>
    <row r="414" s="50" customFormat="1" x14ac:dyDescent="0.2"/>
    <row r="415" s="50" customFormat="1" x14ac:dyDescent="0.2"/>
    <row r="416" s="50" customFormat="1" x14ac:dyDescent="0.2"/>
    <row r="417" s="50" customFormat="1" x14ac:dyDescent="0.2"/>
    <row r="418" s="50" customFormat="1" x14ac:dyDescent="0.2"/>
    <row r="419" s="50" customFormat="1" x14ac:dyDescent="0.2"/>
    <row r="420" s="50" customFormat="1" x14ac:dyDescent="0.2"/>
    <row r="421" s="50" customFormat="1" x14ac:dyDescent="0.2"/>
    <row r="422" s="50" customFormat="1" x14ac:dyDescent="0.2"/>
    <row r="423" s="50" customFormat="1" x14ac:dyDescent="0.2"/>
  </sheetData>
  <sheetProtection sheet="1" objects="1" scenarios="1"/>
  <mergeCells count="9">
    <mergeCell ref="E3:F3"/>
    <mergeCell ref="D202:O202"/>
    <mergeCell ref="G3:K3"/>
    <mergeCell ref="L3:M3"/>
    <mergeCell ref="H215:R215"/>
    <mergeCell ref="E14:G14"/>
    <mergeCell ref="H14:Q14"/>
    <mergeCell ref="H214:R214"/>
    <mergeCell ref="C200:O200"/>
  </mergeCells>
  <phoneticPr fontId="2" type="noConversion"/>
  <printOptions horizontalCentered="1" verticalCentered="1"/>
  <pageMargins left="0.61" right="0.78740157480314965" top="0.59055118110236227" bottom="0.98425196850393704" header="0" footer="0"/>
  <pageSetup paperSize="9" scale="52" orientation="landscape" horizontalDpi="4294967292" r:id="rId1"/>
  <headerFooter alignWithMargins="0"/>
  <rowBreaks count="1" manualBreakCount="1">
    <brk id="68" min="4" max="20" man="1"/>
  </rowBreaks>
  <ignoredErrors>
    <ignoredError sqref="G16:T23 G25:T67 S24:T24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>
    <tabColor rgb="FFFF0000"/>
    <pageSetUpPr autoPageBreaks="0"/>
  </sheetPr>
  <dimension ref="A1:BP380"/>
  <sheetViews>
    <sheetView showGridLines="0" showRowColHeaders="0" showOutlineSymbols="0" zoomScale="75" zoomScaleNormal="75" workbookViewId="0">
      <pane xSplit="5" ySplit="5" topLeftCell="F15" activePane="bottomRight" state="frozen"/>
      <selection activeCell="Q240" sqref="Q240"/>
      <selection pane="topRight" activeCell="Q240" sqref="Q240"/>
      <selection pane="bottomLeft" activeCell="Q240" sqref="Q240"/>
      <selection pane="bottomRight" activeCell="A6" sqref="A6:A88"/>
    </sheetView>
  </sheetViews>
  <sheetFormatPr baseColWidth="10" defaultRowHeight="12.75" x14ac:dyDescent="0.2"/>
  <cols>
    <col min="1" max="1" width="11.42578125" hidden="1" customWidth="1"/>
    <col min="2" max="2" width="1.7109375" style="50" customWidth="1"/>
    <col min="3" max="3" width="2.7109375" customWidth="1"/>
    <col min="4" max="4" width="5.140625" customWidth="1"/>
    <col min="5" max="5" width="32.7109375" customWidth="1"/>
    <col min="6" max="6" width="5" customWidth="1"/>
    <col min="7" max="7" width="14" customWidth="1"/>
    <col min="8" max="11" width="14.7109375" customWidth="1"/>
    <col min="12" max="12" width="15.7109375" customWidth="1"/>
    <col min="13" max="13" width="14.7109375" customWidth="1"/>
    <col min="14" max="14" width="15.7109375" customWidth="1"/>
    <col min="15" max="18" width="14.7109375" customWidth="1"/>
    <col min="19" max="19" width="16.85546875" customWidth="1"/>
    <col min="20" max="20" width="14" customWidth="1"/>
    <col min="21" max="21" width="6.28515625" customWidth="1"/>
    <col min="22" max="22" width="2.7109375" customWidth="1"/>
    <col min="23" max="68" width="11.42578125" style="50"/>
  </cols>
  <sheetData>
    <row r="1" spans="1:42" s="50" customFormat="1" ht="5.0999999999999996" customHeight="1" x14ac:dyDescent="0.2">
      <c r="A1" s="51"/>
      <c r="B1" s="51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286"/>
    </row>
    <row r="2" spans="1:42" s="50" customFormat="1" ht="5.0999999999999996" customHeight="1" thickBot="1" x14ac:dyDescent="0.25">
      <c r="A2" s="51"/>
      <c r="B2" s="51"/>
      <c r="C2" s="268"/>
      <c r="D2" s="408"/>
      <c r="E2" s="51"/>
      <c r="F2" s="707"/>
      <c r="G2" s="439"/>
      <c r="H2" s="671"/>
      <c r="I2" s="671"/>
      <c r="J2" s="51"/>
      <c r="K2" s="51"/>
      <c r="L2" s="441"/>
      <c r="M2" s="441"/>
      <c r="N2" s="441"/>
      <c r="O2" s="441"/>
      <c r="P2" s="726"/>
      <c r="Q2" s="280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286"/>
    </row>
    <row r="3" spans="1:42" ht="33" customHeight="1" thickTop="1" thickBot="1" x14ac:dyDescent="0.3">
      <c r="A3" s="103"/>
      <c r="B3" s="51"/>
      <c r="C3" s="254"/>
      <c r="D3" s="246"/>
      <c r="E3" s="1071" t="str">
        <f>INI!$H$15</f>
        <v>Mi Empresa &amp; Co</v>
      </c>
      <c r="F3" s="1071"/>
      <c r="G3" s="1072" t="s">
        <v>392</v>
      </c>
      <c r="H3" s="1072"/>
      <c r="I3" s="1072"/>
      <c r="J3" s="1072"/>
      <c r="K3" s="1072"/>
      <c r="L3" s="1073">
        <f ca="1">SB!$C$73</f>
        <v>2014</v>
      </c>
      <c r="M3" s="1073"/>
      <c r="N3" s="712"/>
      <c r="O3" s="713"/>
      <c r="P3" s="746"/>
      <c r="Q3" s="824"/>
      <c r="R3" s="824"/>
      <c r="S3" s="824"/>
      <c r="T3" s="824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286"/>
    </row>
    <row r="4" spans="1:42" ht="0.95" customHeight="1" thickTop="1" x14ac:dyDescent="0.25">
      <c r="A4" s="103"/>
      <c r="B4" s="51"/>
      <c r="C4" s="74"/>
      <c r="D4" s="73"/>
      <c r="E4" s="92"/>
      <c r="F4" s="73"/>
      <c r="G4" s="73"/>
      <c r="H4" s="73"/>
      <c r="I4" s="73"/>
      <c r="J4" s="73"/>
      <c r="K4" s="84"/>
      <c r="L4" s="85"/>
      <c r="M4" s="85"/>
      <c r="N4" s="85"/>
      <c r="O4" s="86"/>
      <c r="P4" s="108"/>
      <c r="Q4" s="108"/>
      <c r="R4" s="106"/>
      <c r="S4" s="106"/>
      <c r="T4" s="106"/>
      <c r="U4" s="106"/>
      <c r="V4" s="106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286"/>
    </row>
    <row r="5" spans="1:42" ht="5.0999999999999996" customHeight="1" x14ac:dyDescent="0.2">
      <c r="A5" s="103"/>
      <c r="B5" s="51"/>
      <c r="C5" s="12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249"/>
      <c r="Q5" s="249"/>
      <c r="R5" s="245"/>
      <c r="S5" s="245"/>
      <c r="T5" s="245"/>
      <c r="U5" s="245"/>
      <c r="V5" s="19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286"/>
    </row>
    <row r="6" spans="1:42" ht="0.95" customHeight="1" x14ac:dyDescent="0.25">
      <c r="A6" s="103"/>
      <c r="B6" s="51"/>
      <c r="C6" s="127"/>
      <c r="D6" s="108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243"/>
      <c r="P6" s="243"/>
      <c r="Q6" s="243"/>
      <c r="R6" s="243"/>
      <c r="S6" s="106"/>
      <c r="T6" s="106"/>
      <c r="U6" s="106"/>
      <c r="V6" s="192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286"/>
    </row>
    <row r="7" spans="1:42" ht="0.95" customHeight="1" x14ac:dyDescent="0.2">
      <c r="A7" s="103"/>
      <c r="B7" s="51"/>
      <c r="C7" s="127"/>
      <c r="D7" s="108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244"/>
      <c r="P7" s="244"/>
      <c r="Q7" s="244"/>
      <c r="R7" s="244"/>
      <c r="S7" s="106"/>
      <c r="T7" s="106"/>
      <c r="U7" s="106"/>
      <c r="V7" s="192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286"/>
    </row>
    <row r="8" spans="1:42" ht="0.95" customHeight="1" x14ac:dyDescent="0.2">
      <c r="A8" s="103"/>
      <c r="B8" s="51"/>
      <c r="C8" s="127"/>
      <c r="D8" s="108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248"/>
      <c r="P8" s="248"/>
      <c r="Q8" s="248"/>
      <c r="R8" s="248"/>
      <c r="S8" s="106"/>
      <c r="T8" s="106"/>
      <c r="U8" s="106"/>
      <c r="V8" s="192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286"/>
    </row>
    <row r="9" spans="1:42" ht="0.95" customHeight="1" x14ac:dyDescent="0.2">
      <c r="A9" s="103"/>
      <c r="B9" s="51"/>
      <c r="C9" s="127"/>
      <c r="D9" s="108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44"/>
      <c r="P9" s="244"/>
      <c r="Q9" s="244"/>
      <c r="R9" s="244"/>
      <c r="S9" s="106"/>
      <c r="T9" s="106"/>
      <c r="U9" s="106"/>
      <c r="V9" s="192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286"/>
    </row>
    <row r="10" spans="1:42" ht="0.95" customHeight="1" x14ac:dyDescent="0.2">
      <c r="A10" s="103"/>
      <c r="B10" s="51"/>
      <c r="C10" s="12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6"/>
      <c r="S10" s="106"/>
      <c r="T10" s="106"/>
      <c r="U10" s="106"/>
      <c r="V10" s="192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286"/>
    </row>
    <row r="11" spans="1:42" ht="0.95" customHeight="1" x14ac:dyDescent="0.2">
      <c r="A11" s="103"/>
      <c r="B11" s="51"/>
      <c r="C11" s="127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6"/>
      <c r="S11" s="106"/>
      <c r="T11" s="106"/>
      <c r="U11" s="106"/>
      <c r="V11" s="192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286"/>
    </row>
    <row r="12" spans="1:42" ht="0.95" customHeight="1" x14ac:dyDescent="0.2">
      <c r="A12" s="103"/>
      <c r="B12" s="51"/>
      <c r="C12" s="127"/>
      <c r="D12" s="126"/>
      <c r="E12" s="255"/>
      <c r="F12" s="255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3"/>
      <c r="S12" s="123"/>
      <c r="T12" s="123"/>
      <c r="U12" s="123"/>
      <c r="V12" s="192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286"/>
    </row>
    <row r="13" spans="1:42" ht="12" customHeight="1" x14ac:dyDescent="0.2">
      <c r="A13" s="103"/>
      <c r="B13" s="51"/>
      <c r="C13" s="127"/>
      <c r="D13" s="87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3"/>
      <c r="V13" s="122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286"/>
    </row>
    <row r="14" spans="1:42" ht="20.100000000000001" customHeight="1" x14ac:dyDescent="0.5">
      <c r="A14" s="103"/>
      <c r="B14" s="51"/>
      <c r="C14" s="250">
        <v>1</v>
      </c>
      <c r="D14" s="88"/>
      <c r="E14" s="1077" t="str">
        <f>INI!$H$15</f>
        <v>Mi Empresa &amp; Co</v>
      </c>
      <c r="F14" s="1077"/>
      <c r="G14" s="1077"/>
      <c r="H14" s="1078" t="s">
        <v>218</v>
      </c>
      <c r="I14" s="1078"/>
      <c r="J14" s="1078"/>
      <c r="K14" s="1078"/>
      <c r="L14" s="1078"/>
      <c r="M14" s="1078"/>
      <c r="N14" s="1078"/>
      <c r="O14" s="1078"/>
      <c r="P14" s="1078"/>
      <c r="Q14" s="1078"/>
      <c r="R14" s="760"/>
      <c r="S14" s="257">
        <f ca="1">SB!$C$73</f>
        <v>2014</v>
      </c>
      <c r="T14" s="257"/>
      <c r="U14" s="76"/>
      <c r="V14" s="122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286"/>
    </row>
    <row r="15" spans="1:42" ht="12.75" customHeight="1" x14ac:dyDescent="0.25">
      <c r="A15" s="103"/>
      <c r="B15" s="51"/>
      <c r="C15" s="121"/>
      <c r="D15" s="88"/>
      <c r="E15" s="762"/>
      <c r="F15" s="762"/>
      <c r="G15" s="762"/>
      <c r="H15" s="762"/>
      <c r="I15" s="762"/>
      <c r="J15" s="762"/>
      <c r="K15" s="762"/>
      <c r="L15" s="762"/>
      <c r="M15" s="762"/>
      <c r="N15" s="762"/>
      <c r="O15" s="762"/>
      <c r="P15" s="762"/>
      <c r="Q15" s="762"/>
      <c r="R15" s="762"/>
      <c r="S15" s="762"/>
      <c r="T15" s="762"/>
      <c r="U15" s="76"/>
      <c r="V15" s="122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286"/>
    </row>
    <row r="16" spans="1:42" ht="24.75" customHeight="1" x14ac:dyDescent="0.3">
      <c r="A16" s="103"/>
      <c r="B16" s="51"/>
      <c r="C16" s="121"/>
      <c r="D16" s="88"/>
      <c r="E16" s="763" t="s">
        <v>194</v>
      </c>
      <c r="F16" s="764"/>
      <c r="G16" s="765" t="str">
        <f>SB!C72</f>
        <v>Enero</v>
      </c>
      <c r="H16" s="765" t="str">
        <f>SB!D72</f>
        <v>Febrero</v>
      </c>
      <c r="I16" s="765" t="str">
        <f>SB!E72</f>
        <v>Marzo</v>
      </c>
      <c r="J16" s="765" t="str">
        <f>SB!F72</f>
        <v>Abril</v>
      </c>
      <c r="K16" s="765" t="str">
        <f>SB!G72</f>
        <v>Mayo</v>
      </c>
      <c r="L16" s="765" t="str">
        <f>SB!H72</f>
        <v>Junio</v>
      </c>
      <c r="M16" s="765" t="str">
        <f>SB!I72</f>
        <v>Julio</v>
      </c>
      <c r="N16" s="765" t="str">
        <f>SB!J72</f>
        <v>Agosto</v>
      </c>
      <c r="O16" s="765" t="str">
        <f>SB!K72</f>
        <v>Septiembre</v>
      </c>
      <c r="P16" s="765" t="str">
        <f>SB!L72</f>
        <v>Octubre</v>
      </c>
      <c r="Q16" s="765" t="str">
        <f>SB!M72</f>
        <v>Noviembre</v>
      </c>
      <c r="R16" s="765" t="str">
        <f>SB!N72</f>
        <v>Diciembre</v>
      </c>
      <c r="S16" s="766" t="s">
        <v>0</v>
      </c>
      <c r="T16" s="767" t="s">
        <v>104</v>
      </c>
      <c r="U16" s="76"/>
      <c r="V16" s="122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286"/>
    </row>
    <row r="17" spans="1:42" ht="9.75" customHeight="1" x14ac:dyDescent="0.25">
      <c r="A17" s="103"/>
      <c r="B17" s="51"/>
      <c r="C17" s="121"/>
      <c r="D17" s="90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O17" s="768"/>
      <c r="P17" s="768"/>
      <c r="Q17" s="768"/>
      <c r="R17" s="768"/>
      <c r="S17" s="768"/>
      <c r="T17" s="768"/>
      <c r="U17" s="76"/>
      <c r="V17" s="122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286"/>
    </row>
    <row r="18" spans="1:42" ht="16.5" customHeight="1" x14ac:dyDescent="0.3">
      <c r="A18" s="103"/>
      <c r="B18" s="51"/>
      <c r="C18" s="121"/>
      <c r="D18" s="79"/>
      <c r="E18" s="769" t="s">
        <v>192</v>
      </c>
      <c r="F18" s="769"/>
      <c r="G18" s="770">
        <f>'Presupuesto 1'!H9</f>
        <v>0</v>
      </c>
      <c r="H18" s="770">
        <f>'Presupuesto 1'!I9</f>
        <v>0</v>
      </c>
      <c r="I18" s="770">
        <f>'Presupuesto 1'!J9</f>
        <v>0</v>
      </c>
      <c r="J18" s="770">
        <f>'Presupuesto 1'!K9</f>
        <v>0</v>
      </c>
      <c r="K18" s="770">
        <f>'Presupuesto 1'!L9</f>
        <v>0</v>
      </c>
      <c r="L18" s="770">
        <f>'Presupuesto 1'!M9</f>
        <v>0</v>
      </c>
      <c r="M18" s="770">
        <f>'Presupuesto 1'!N9</f>
        <v>0</v>
      </c>
      <c r="N18" s="770">
        <f>'Presupuesto 1'!O9</f>
        <v>0</v>
      </c>
      <c r="O18" s="770">
        <f>'Presupuesto 1'!P9</f>
        <v>0</v>
      </c>
      <c r="P18" s="770">
        <f>'Presupuesto 1'!Q9</f>
        <v>0</v>
      </c>
      <c r="Q18" s="770">
        <f>'Presupuesto 1'!R9</f>
        <v>0</v>
      </c>
      <c r="R18" s="770">
        <f>'Presupuesto 1'!S9</f>
        <v>0</v>
      </c>
      <c r="S18" s="771">
        <f>SUM(G18:R18)</f>
        <v>0</v>
      </c>
      <c r="T18" s="771"/>
      <c r="U18" s="76"/>
      <c r="V18" s="122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286"/>
    </row>
    <row r="19" spans="1:42" ht="15.75" customHeight="1" x14ac:dyDescent="0.3">
      <c r="A19" s="103"/>
      <c r="B19" s="51"/>
      <c r="C19" s="121"/>
      <c r="D19" s="79"/>
      <c r="E19" s="772" t="s">
        <v>32</v>
      </c>
      <c r="F19" s="773"/>
      <c r="G19" s="774">
        <f>'Presupuesto 1'!H10</f>
        <v>0</v>
      </c>
      <c r="H19" s="774">
        <f>'Presupuesto 1'!I10</f>
        <v>0</v>
      </c>
      <c r="I19" s="774">
        <f>'Presupuesto 1'!J10</f>
        <v>0</v>
      </c>
      <c r="J19" s="774">
        <f>'Presupuesto 1'!K10</f>
        <v>0</v>
      </c>
      <c r="K19" s="774">
        <f>'Presupuesto 1'!L10</f>
        <v>0</v>
      </c>
      <c r="L19" s="774">
        <f>'Presupuesto 1'!M10</f>
        <v>0</v>
      </c>
      <c r="M19" s="774">
        <f>'Presupuesto 1'!N10</f>
        <v>0</v>
      </c>
      <c r="N19" s="774">
        <f>'Presupuesto 1'!O10</f>
        <v>0</v>
      </c>
      <c r="O19" s="774">
        <f>'Presupuesto 1'!P10</f>
        <v>0</v>
      </c>
      <c r="P19" s="774">
        <f>'Presupuesto 1'!Q10</f>
        <v>0</v>
      </c>
      <c r="Q19" s="774">
        <f>'Presupuesto 1'!R10</f>
        <v>0</v>
      </c>
      <c r="R19" s="774">
        <f>'Presupuesto 1'!S10</f>
        <v>0</v>
      </c>
      <c r="S19" s="775">
        <f>SUM(G19:R19)</f>
        <v>0</v>
      </c>
      <c r="T19" s="776">
        <f>IF(S$18=0,0,S19/S$18)</f>
        <v>0</v>
      </c>
      <c r="U19" s="76"/>
      <c r="V19" s="122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286"/>
    </row>
    <row r="20" spans="1:42" ht="16.5" x14ac:dyDescent="0.3">
      <c r="A20" s="103"/>
      <c r="B20" s="51"/>
      <c r="C20" s="121"/>
      <c r="D20" s="79"/>
      <c r="E20" s="769" t="s">
        <v>193</v>
      </c>
      <c r="F20" s="773"/>
      <c r="G20" s="770">
        <f t="shared" ref="G20:S20" si="0">SUM(G18:G19)</f>
        <v>0</v>
      </c>
      <c r="H20" s="770">
        <f t="shared" si="0"/>
        <v>0</v>
      </c>
      <c r="I20" s="770">
        <f t="shared" si="0"/>
        <v>0</v>
      </c>
      <c r="J20" s="770">
        <f t="shared" si="0"/>
        <v>0</v>
      </c>
      <c r="K20" s="770">
        <f t="shared" si="0"/>
        <v>0</v>
      </c>
      <c r="L20" s="770">
        <f t="shared" si="0"/>
        <v>0</v>
      </c>
      <c r="M20" s="770">
        <f t="shared" si="0"/>
        <v>0</v>
      </c>
      <c r="N20" s="770">
        <f t="shared" si="0"/>
        <v>0</v>
      </c>
      <c r="O20" s="770">
        <f t="shared" si="0"/>
        <v>0</v>
      </c>
      <c r="P20" s="770">
        <f t="shared" si="0"/>
        <v>0</v>
      </c>
      <c r="Q20" s="770">
        <f t="shared" si="0"/>
        <v>0</v>
      </c>
      <c r="R20" s="770">
        <f t="shared" si="0"/>
        <v>0</v>
      </c>
      <c r="S20" s="770">
        <f t="shared" si="0"/>
        <v>0</v>
      </c>
      <c r="T20" s="776">
        <f>IF(S$18=0,0,S20/S$18)</f>
        <v>0</v>
      </c>
      <c r="U20" s="76"/>
      <c r="V20" s="122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286"/>
    </row>
    <row r="21" spans="1:42" ht="24" customHeight="1" x14ac:dyDescent="0.3">
      <c r="A21" s="103"/>
      <c r="B21" s="51"/>
      <c r="C21" s="121"/>
      <c r="D21" s="79"/>
      <c r="E21" s="772"/>
      <c r="F21" s="773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1"/>
      <c r="T21" s="771"/>
      <c r="U21" s="76"/>
      <c r="V21" s="122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286"/>
    </row>
    <row r="22" spans="1:42" ht="17.25" x14ac:dyDescent="0.3">
      <c r="A22" s="103"/>
      <c r="B22" s="51"/>
      <c r="C22" s="121"/>
      <c r="D22" s="79"/>
      <c r="E22" s="763" t="s">
        <v>219</v>
      </c>
      <c r="F22" s="764"/>
      <c r="G22" s="783">
        <f t="shared" ref="G22:S22" si="1">SUM(G24:G28)</f>
        <v>0</v>
      </c>
      <c r="H22" s="783">
        <f t="shared" si="1"/>
        <v>0</v>
      </c>
      <c r="I22" s="783">
        <f t="shared" si="1"/>
        <v>0</v>
      </c>
      <c r="J22" s="783">
        <f t="shared" si="1"/>
        <v>0</v>
      </c>
      <c r="K22" s="783">
        <f t="shared" si="1"/>
        <v>0</v>
      </c>
      <c r="L22" s="783">
        <f t="shared" si="1"/>
        <v>0</v>
      </c>
      <c r="M22" s="783">
        <f t="shared" si="1"/>
        <v>0</v>
      </c>
      <c r="N22" s="783">
        <f t="shared" si="1"/>
        <v>0</v>
      </c>
      <c r="O22" s="783">
        <f t="shared" si="1"/>
        <v>0</v>
      </c>
      <c r="P22" s="783">
        <f t="shared" si="1"/>
        <v>0</v>
      </c>
      <c r="Q22" s="783">
        <f t="shared" si="1"/>
        <v>0</v>
      </c>
      <c r="R22" s="783">
        <f t="shared" si="1"/>
        <v>0</v>
      </c>
      <c r="S22" s="783">
        <f t="shared" si="1"/>
        <v>0</v>
      </c>
      <c r="T22" s="784">
        <f>IF(S$20=0,0,S22/S$20)</f>
        <v>0</v>
      </c>
      <c r="U22" s="76"/>
      <c r="V22" s="122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286"/>
    </row>
    <row r="23" spans="1:42" ht="3.75" customHeight="1" x14ac:dyDescent="0.3">
      <c r="A23" s="103"/>
      <c r="B23" s="51"/>
      <c r="C23" s="121"/>
      <c r="D23" s="79"/>
      <c r="E23" s="772"/>
      <c r="F23" s="773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1"/>
      <c r="T23" s="771"/>
      <c r="U23" s="76"/>
      <c r="V23" s="122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286"/>
    </row>
    <row r="24" spans="1:42" ht="17.25" customHeight="1" x14ac:dyDescent="0.3">
      <c r="A24" s="103"/>
      <c r="B24" s="51"/>
      <c r="C24" s="121"/>
      <c r="D24" s="79"/>
      <c r="E24" s="772" t="s">
        <v>24</v>
      </c>
      <c r="F24" s="773"/>
      <c r="G24" s="775">
        <f>'Presupuesto 2'!G24</f>
        <v>0</v>
      </c>
      <c r="H24" s="775">
        <f>'Presupuesto 2'!H24</f>
        <v>0</v>
      </c>
      <c r="I24" s="775">
        <f>'Presupuesto 2'!I24</f>
        <v>0</v>
      </c>
      <c r="J24" s="775">
        <f>'Presupuesto 2'!J24</f>
        <v>0</v>
      </c>
      <c r="K24" s="775">
        <f>'Presupuesto 2'!K24</f>
        <v>0</v>
      </c>
      <c r="L24" s="775">
        <f>'Presupuesto 2'!L24</f>
        <v>0</v>
      </c>
      <c r="M24" s="775">
        <f>'Presupuesto 2'!M24</f>
        <v>0</v>
      </c>
      <c r="N24" s="775">
        <f>'Presupuesto 2'!N24</f>
        <v>0</v>
      </c>
      <c r="O24" s="775">
        <f>'Presupuesto 2'!O24</f>
        <v>0</v>
      </c>
      <c r="P24" s="775">
        <f>'Presupuesto 2'!P24</f>
        <v>0</v>
      </c>
      <c r="Q24" s="775">
        <f>'Presupuesto 2'!Q24</f>
        <v>0</v>
      </c>
      <c r="R24" s="775">
        <f>'Presupuesto 2'!R24</f>
        <v>0</v>
      </c>
      <c r="S24" s="775">
        <f>SUM(G24:R24)</f>
        <v>0</v>
      </c>
      <c r="T24" s="776">
        <f>IF(S$20=0,0,S24/S$20)</f>
        <v>0</v>
      </c>
      <c r="U24" s="76"/>
      <c r="V24" s="122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286"/>
    </row>
    <row r="25" spans="1:42" ht="17.25" customHeight="1" x14ac:dyDescent="0.3">
      <c r="A25" s="103"/>
      <c r="B25" s="51"/>
      <c r="C25" s="121"/>
      <c r="D25" s="79"/>
      <c r="E25" s="772" t="s">
        <v>220</v>
      </c>
      <c r="F25" s="773"/>
      <c r="G25" s="774">
        <f>+'Presupuesto 1'!H21</f>
        <v>0</v>
      </c>
      <c r="H25" s="774">
        <f>+'Presupuesto 1'!I21</f>
        <v>0</v>
      </c>
      <c r="I25" s="774">
        <f>+'Presupuesto 1'!J21</f>
        <v>0</v>
      </c>
      <c r="J25" s="774">
        <f>+'Presupuesto 1'!K21</f>
        <v>0</v>
      </c>
      <c r="K25" s="774">
        <f>+'Presupuesto 1'!L21</f>
        <v>0</v>
      </c>
      <c r="L25" s="774">
        <f>+'Presupuesto 1'!M21</f>
        <v>0</v>
      </c>
      <c r="M25" s="774">
        <f>+'Presupuesto 1'!N21</f>
        <v>0</v>
      </c>
      <c r="N25" s="774">
        <f>+'Presupuesto 1'!O21</f>
        <v>0</v>
      </c>
      <c r="O25" s="774">
        <f>+'Presupuesto 1'!P21</f>
        <v>0</v>
      </c>
      <c r="P25" s="774">
        <f>+'Presupuesto 1'!Q21</f>
        <v>0</v>
      </c>
      <c r="Q25" s="774">
        <f>+'Presupuesto 1'!R21</f>
        <v>0</v>
      </c>
      <c r="R25" s="774">
        <f>+'Presupuesto 1'!S21</f>
        <v>0</v>
      </c>
      <c r="S25" s="775">
        <f>SUM(G25:R25)</f>
        <v>0</v>
      </c>
      <c r="T25" s="776">
        <f>IF(S$20=0,0,S25/S$20)</f>
        <v>0</v>
      </c>
      <c r="U25" s="76"/>
      <c r="V25" s="122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286"/>
    </row>
    <row r="26" spans="1:42" ht="17.25" customHeight="1" x14ac:dyDescent="0.3">
      <c r="A26" s="103"/>
      <c r="B26" s="51"/>
      <c r="C26" s="121"/>
      <c r="D26" s="79"/>
      <c r="E26" s="772" t="s">
        <v>200</v>
      </c>
      <c r="F26" s="773"/>
      <c r="G26" s="774">
        <f>+'Presupuesto 1'!H26</f>
        <v>0</v>
      </c>
      <c r="H26" s="774">
        <f>+'Presupuesto 1'!I26</f>
        <v>0</v>
      </c>
      <c r="I26" s="774">
        <f>+'Presupuesto 1'!J26</f>
        <v>0</v>
      </c>
      <c r="J26" s="774">
        <f>+'Presupuesto 1'!K26</f>
        <v>0</v>
      </c>
      <c r="K26" s="774">
        <f>+'Presupuesto 1'!L26</f>
        <v>0</v>
      </c>
      <c r="L26" s="774">
        <f>+'Presupuesto 1'!M26</f>
        <v>0</v>
      </c>
      <c r="M26" s="774">
        <f>+'Presupuesto 1'!N26</f>
        <v>0</v>
      </c>
      <c r="N26" s="774">
        <f>+'Presupuesto 1'!O26</f>
        <v>0</v>
      </c>
      <c r="O26" s="774">
        <f>+'Presupuesto 1'!P26</f>
        <v>0</v>
      </c>
      <c r="P26" s="774">
        <f>+'Presupuesto 1'!Q26</f>
        <v>0</v>
      </c>
      <c r="Q26" s="774">
        <f>+'Presupuesto 1'!R26</f>
        <v>0</v>
      </c>
      <c r="R26" s="774">
        <f>+'Presupuesto 1'!S26</f>
        <v>0</v>
      </c>
      <c r="S26" s="775">
        <f>SUM(G26:R26)</f>
        <v>0</v>
      </c>
      <c r="T26" s="776">
        <f>IF(S$20=0,0,S26/S$20)</f>
        <v>0</v>
      </c>
      <c r="U26" s="76"/>
      <c r="V26" s="122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286"/>
    </row>
    <row r="27" spans="1:42" ht="17.25" customHeight="1" x14ac:dyDescent="0.3">
      <c r="A27" s="103"/>
      <c r="B27" s="51"/>
      <c r="C27" s="121"/>
      <c r="D27" s="79"/>
      <c r="E27" s="772" t="s">
        <v>204</v>
      </c>
      <c r="F27" s="773"/>
      <c r="G27" s="774">
        <f>+'Presupuesto 1'!H22</f>
        <v>0</v>
      </c>
      <c r="H27" s="774">
        <f>+'Presupuesto 1'!I22</f>
        <v>0</v>
      </c>
      <c r="I27" s="774">
        <f>+'Presupuesto 1'!J22</f>
        <v>0</v>
      </c>
      <c r="J27" s="774">
        <f>+'Presupuesto 1'!K22</f>
        <v>0</v>
      </c>
      <c r="K27" s="774">
        <f>+'Presupuesto 1'!L22</f>
        <v>0</v>
      </c>
      <c r="L27" s="774">
        <f>+'Presupuesto 1'!M22</f>
        <v>0</v>
      </c>
      <c r="M27" s="774">
        <f>+'Presupuesto 1'!N22</f>
        <v>0</v>
      </c>
      <c r="N27" s="774">
        <f>+'Presupuesto 1'!O22</f>
        <v>0</v>
      </c>
      <c r="O27" s="774">
        <f>+'Presupuesto 1'!P22</f>
        <v>0</v>
      </c>
      <c r="P27" s="774">
        <f>+'Presupuesto 1'!Q22</f>
        <v>0</v>
      </c>
      <c r="Q27" s="774">
        <f>+'Presupuesto 1'!R22</f>
        <v>0</v>
      </c>
      <c r="R27" s="774">
        <f>+'Presupuesto 1'!S22</f>
        <v>0</v>
      </c>
      <c r="S27" s="775">
        <f>SUM(G27:R27)</f>
        <v>0</v>
      </c>
      <c r="T27" s="776">
        <f>IF(S$20=0,0,S27/S$20)</f>
        <v>0</v>
      </c>
      <c r="U27" s="76"/>
      <c r="V27" s="122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286"/>
    </row>
    <row r="28" spans="1:42" ht="7.5" customHeight="1" x14ac:dyDescent="0.3">
      <c r="A28" s="103"/>
      <c r="B28" s="51"/>
      <c r="C28" s="121"/>
      <c r="D28" s="79"/>
      <c r="E28" s="772"/>
      <c r="F28" s="773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1"/>
      <c r="T28" s="771"/>
      <c r="U28" s="76"/>
      <c r="V28" s="122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286"/>
    </row>
    <row r="29" spans="1:42" ht="17.25" customHeight="1" x14ac:dyDescent="0.3">
      <c r="A29" s="103"/>
      <c r="B29" s="51"/>
      <c r="C29" s="121"/>
      <c r="D29" s="79"/>
      <c r="E29" s="763" t="s">
        <v>21</v>
      </c>
      <c r="F29" s="782"/>
      <c r="G29" s="783">
        <f>+G20-G22</f>
        <v>0</v>
      </c>
      <c r="H29" s="783">
        <f t="shared" ref="H29:S29" si="2">+H20-H22</f>
        <v>0</v>
      </c>
      <c r="I29" s="783">
        <f t="shared" si="2"/>
        <v>0</v>
      </c>
      <c r="J29" s="783">
        <f t="shared" si="2"/>
        <v>0</v>
      </c>
      <c r="K29" s="783">
        <f t="shared" si="2"/>
        <v>0</v>
      </c>
      <c r="L29" s="783">
        <f t="shared" si="2"/>
        <v>0</v>
      </c>
      <c r="M29" s="783">
        <f t="shared" si="2"/>
        <v>0</v>
      </c>
      <c r="N29" s="783">
        <f t="shared" si="2"/>
        <v>0</v>
      </c>
      <c r="O29" s="783">
        <f t="shared" si="2"/>
        <v>0</v>
      </c>
      <c r="P29" s="783">
        <f t="shared" si="2"/>
        <v>0</v>
      </c>
      <c r="Q29" s="783">
        <f t="shared" si="2"/>
        <v>0</v>
      </c>
      <c r="R29" s="783">
        <f t="shared" si="2"/>
        <v>0</v>
      </c>
      <c r="S29" s="783">
        <f t="shared" si="2"/>
        <v>0</v>
      </c>
      <c r="T29" s="784">
        <f>IF(S$20=0,0,S29/S$20)</f>
        <v>0</v>
      </c>
      <c r="U29" s="76"/>
      <c r="V29" s="122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286"/>
    </row>
    <row r="30" spans="1:42" ht="22.5" customHeight="1" x14ac:dyDescent="0.3">
      <c r="A30" s="103"/>
      <c r="B30" s="51"/>
      <c r="C30" s="121"/>
      <c r="D30" s="79"/>
      <c r="E30" s="772"/>
      <c r="F30" s="773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1"/>
      <c r="T30" s="771"/>
      <c r="U30" s="76"/>
      <c r="V30" s="122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286"/>
    </row>
    <row r="31" spans="1:42" ht="17.25" customHeight="1" x14ac:dyDescent="0.3">
      <c r="A31" s="103"/>
      <c r="B31" s="51"/>
      <c r="C31" s="121"/>
      <c r="D31" s="79"/>
      <c r="E31" s="763" t="s">
        <v>221</v>
      </c>
      <c r="F31" s="764"/>
      <c r="G31" s="783">
        <f>+G33+G41+G57</f>
        <v>0</v>
      </c>
      <c r="H31" s="783">
        <f t="shared" ref="H31:R31" si="3">+H33+H41+H57</f>
        <v>0</v>
      </c>
      <c r="I31" s="783">
        <f t="shared" si="3"/>
        <v>0</v>
      </c>
      <c r="J31" s="783">
        <f t="shared" si="3"/>
        <v>0</v>
      </c>
      <c r="K31" s="783">
        <f t="shared" si="3"/>
        <v>0</v>
      </c>
      <c r="L31" s="783">
        <f t="shared" si="3"/>
        <v>0</v>
      </c>
      <c r="M31" s="783">
        <f t="shared" si="3"/>
        <v>0</v>
      </c>
      <c r="N31" s="783">
        <f t="shared" si="3"/>
        <v>0</v>
      </c>
      <c r="O31" s="783">
        <f t="shared" si="3"/>
        <v>0</v>
      </c>
      <c r="P31" s="783">
        <f t="shared" si="3"/>
        <v>0</v>
      </c>
      <c r="Q31" s="783">
        <f t="shared" si="3"/>
        <v>0</v>
      </c>
      <c r="R31" s="783">
        <f t="shared" si="3"/>
        <v>0</v>
      </c>
      <c r="S31" s="783">
        <f>SUM(S33:S37)</f>
        <v>0</v>
      </c>
      <c r="T31" s="784">
        <f>IF(S$20=0,0,S31/S$20)</f>
        <v>0</v>
      </c>
      <c r="U31" s="76"/>
      <c r="V31" s="122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286"/>
    </row>
    <row r="32" spans="1:42" ht="17.25" customHeight="1" x14ac:dyDescent="0.3">
      <c r="A32" s="103"/>
      <c r="B32" s="51"/>
      <c r="C32" s="121"/>
      <c r="D32" s="79"/>
      <c r="E32" s="772"/>
      <c r="F32" s="773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1"/>
      <c r="T32" s="771"/>
      <c r="U32" s="76"/>
      <c r="V32" s="122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286"/>
    </row>
    <row r="33" spans="1:42" ht="17.25" customHeight="1" x14ac:dyDescent="0.3">
      <c r="A33" s="103"/>
      <c r="B33" s="51"/>
      <c r="C33" s="121"/>
      <c r="D33" s="79"/>
      <c r="E33" s="769" t="s">
        <v>222</v>
      </c>
      <c r="F33" s="773"/>
      <c r="G33" s="770">
        <f t="shared" ref="G33:R33" si="4">SUM(G34:G39)</f>
        <v>0</v>
      </c>
      <c r="H33" s="770">
        <f t="shared" si="4"/>
        <v>0</v>
      </c>
      <c r="I33" s="770">
        <f t="shared" si="4"/>
        <v>0</v>
      </c>
      <c r="J33" s="770">
        <f t="shared" si="4"/>
        <v>0</v>
      </c>
      <c r="K33" s="770">
        <f t="shared" si="4"/>
        <v>0</v>
      </c>
      <c r="L33" s="770">
        <f t="shared" si="4"/>
        <v>0</v>
      </c>
      <c r="M33" s="770">
        <f t="shared" si="4"/>
        <v>0</v>
      </c>
      <c r="N33" s="770">
        <f t="shared" si="4"/>
        <v>0</v>
      </c>
      <c r="O33" s="770">
        <f t="shared" si="4"/>
        <v>0</v>
      </c>
      <c r="P33" s="770">
        <f t="shared" si="4"/>
        <v>0</v>
      </c>
      <c r="Q33" s="770">
        <f t="shared" si="4"/>
        <v>0</v>
      </c>
      <c r="R33" s="770">
        <f t="shared" si="4"/>
        <v>0</v>
      </c>
      <c r="S33" s="770">
        <f>SUM(S34:S39)</f>
        <v>0</v>
      </c>
      <c r="T33" s="778">
        <f t="shared" ref="T33:T39" si="5">IF(S$20=0,0,S33/S$20)</f>
        <v>0</v>
      </c>
      <c r="U33" s="76"/>
      <c r="V33" s="122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286"/>
    </row>
    <row r="34" spans="1:42" ht="17.25" customHeight="1" x14ac:dyDescent="0.3">
      <c r="A34" s="103"/>
      <c r="B34" s="51"/>
      <c r="C34" s="121"/>
      <c r="D34" s="79"/>
      <c r="E34" s="772" t="s">
        <v>207</v>
      </c>
      <c r="F34" s="773"/>
      <c r="G34" s="774">
        <f>'Presupuesto 1'!H31</f>
        <v>0</v>
      </c>
      <c r="H34" s="774">
        <f>'Presupuesto 1'!I31</f>
        <v>0</v>
      </c>
      <c r="I34" s="774">
        <f>'Presupuesto 1'!J31</f>
        <v>0</v>
      </c>
      <c r="J34" s="774">
        <f>'Presupuesto 1'!K31</f>
        <v>0</v>
      </c>
      <c r="K34" s="774">
        <f>'Presupuesto 1'!L31</f>
        <v>0</v>
      </c>
      <c r="L34" s="774">
        <f>'Presupuesto 1'!M31</f>
        <v>0</v>
      </c>
      <c r="M34" s="774">
        <f>'Presupuesto 1'!N31</f>
        <v>0</v>
      </c>
      <c r="N34" s="774">
        <f>'Presupuesto 1'!O31</f>
        <v>0</v>
      </c>
      <c r="O34" s="774">
        <f>'Presupuesto 1'!P31</f>
        <v>0</v>
      </c>
      <c r="P34" s="774">
        <f>'Presupuesto 1'!Q31</f>
        <v>0</v>
      </c>
      <c r="Q34" s="774">
        <f>'Presupuesto 1'!R31</f>
        <v>0</v>
      </c>
      <c r="R34" s="774">
        <f>'Presupuesto 1'!S31</f>
        <v>0</v>
      </c>
      <c r="S34" s="775">
        <f t="shared" ref="S34:S39" si="6">SUM(G34:R34)</f>
        <v>0</v>
      </c>
      <c r="T34" s="776">
        <f t="shared" si="5"/>
        <v>0</v>
      </c>
      <c r="U34" s="76"/>
      <c r="V34" s="122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286"/>
    </row>
    <row r="35" spans="1:42" ht="17.25" customHeight="1" x14ac:dyDescent="0.3">
      <c r="A35" s="103"/>
      <c r="B35" s="51"/>
      <c r="C35" s="121"/>
      <c r="D35" s="79"/>
      <c r="E35" s="772" t="s">
        <v>223</v>
      </c>
      <c r="F35" s="773"/>
      <c r="G35" s="774">
        <f>+'Presupuesto 1'!H34</f>
        <v>0</v>
      </c>
      <c r="H35" s="774">
        <f>+'Presupuesto 1'!I34</f>
        <v>0</v>
      </c>
      <c r="I35" s="774">
        <f>+'Presupuesto 1'!J34</f>
        <v>0</v>
      </c>
      <c r="J35" s="774">
        <f>+'Presupuesto 1'!K34</f>
        <v>0</v>
      </c>
      <c r="K35" s="774">
        <f>+'Presupuesto 1'!L34</f>
        <v>0</v>
      </c>
      <c r="L35" s="774">
        <f>+'Presupuesto 1'!M34</f>
        <v>0</v>
      </c>
      <c r="M35" s="774">
        <f>+'Presupuesto 1'!N34</f>
        <v>0</v>
      </c>
      <c r="N35" s="774">
        <f>+'Presupuesto 1'!O34</f>
        <v>0</v>
      </c>
      <c r="O35" s="774">
        <f>+'Presupuesto 1'!P34</f>
        <v>0</v>
      </c>
      <c r="P35" s="774">
        <f>+'Presupuesto 1'!Q34</f>
        <v>0</v>
      </c>
      <c r="Q35" s="774">
        <f>+'Presupuesto 1'!R34</f>
        <v>0</v>
      </c>
      <c r="R35" s="774">
        <f>+'Presupuesto 1'!S34</f>
        <v>0</v>
      </c>
      <c r="S35" s="775">
        <f t="shared" si="6"/>
        <v>0</v>
      </c>
      <c r="T35" s="776">
        <f t="shared" si="5"/>
        <v>0</v>
      </c>
      <c r="U35" s="76"/>
      <c r="V35" s="122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286"/>
    </row>
    <row r="36" spans="1:42" ht="17.25" customHeight="1" x14ac:dyDescent="0.3">
      <c r="A36" s="103"/>
      <c r="B36" s="51"/>
      <c r="C36" s="121"/>
      <c r="D36" s="79"/>
      <c r="E36" s="772" t="s">
        <v>199</v>
      </c>
      <c r="F36" s="773"/>
      <c r="G36" s="774">
        <f>+'Presupuesto 1'!H25</f>
        <v>0</v>
      </c>
      <c r="H36" s="774">
        <f>+'Presupuesto 1'!I25</f>
        <v>0</v>
      </c>
      <c r="I36" s="774">
        <f>+'Presupuesto 1'!J25</f>
        <v>0</v>
      </c>
      <c r="J36" s="774">
        <f>+'Presupuesto 1'!K25</f>
        <v>0</v>
      </c>
      <c r="K36" s="774">
        <f>+'Presupuesto 1'!L25</f>
        <v>0</v>
      </c>
      <c r="L36" s="774">
        <f>+'Presupuesto 1'!M25</f>
        <v>0</v>
      </c>
      <c r="M36" s="774">
        <f>+'Presupuesto 1'!N25</f>
        <v>0</v>
      </c>
      <c r="N36" s="774">
        <f>+'Presupuesto 1'!O25</f>
        <v>0</v>
      </c>
      <c r="O36" s="774">
        <f>+'Presupuesto 1'!P25</f>
        <v>0</v>
      </c>
      <c r="P36" s="774">
        <f>+'Presupuesto 1'!Q25</f>
        <v>0</v>
      </c>
      <c r="Q36" s="774">
        <f>+'Presupuesto 1'!R25</f>
        <v>0</v>
      </c>
      <c r="R36" s="774">
        <f>+'Presupuesto 1'!S25</f>
        <v>0</v>
      </c>
      <c r="S36" s="775">
        <f t="shared" si="6"/>
        <v>0</v>
      </c>
      <c r="T36" s="776">
        <f t="shared" si="5"/>
        <v>0</v>
      </c>
      <c r="U36" s="76"/>
      <c r="V36" s="122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286"/>
    </row>
    <row r="37" spans="1:42" ht="17.25" customHeight="1" x14ac:dyDescent="0.3">
      <c r="A37" s="103"/>
      <c r="B37" s="51"/>
      <c r="C37" s="121"/>
      <c r="D37" s="79"/>
      <c r="E37" s="772" t="s">
        <v>201</v>
      </c>
      <c r="F37" s="773"/>
      <c r="G37" s="774">
        <f>+'Presupuesto 1'!H27</f>
        <v>0</v>
      </c>
      <c r="H37" s="774">
        <f>+'Presupuesto 1'!I27</f>
        <v>0</v>
      </c>
      <c r="I37" s="774">
        <f>+'Presupuesto 1'!J27</f>
        <v>0</v>
      </c>
      <c r="J37" s="774">
        <f>+'Presupuesto 1'!K27</f>
        <v>0</v>
      </c>
      <c r="K37" s="774">
        <f>+'Presupuesto 1'!L27</f>
        <v>0</v>
      </c>
      <c r="L37" s="774">
        <f>+'Presupuesto 1'!M27</f>
        <v>0</v>
      </c>
      <c r="M37" s="774">
        <f>+'Presupuesto 1'!N27</f>
        <v>0</v>
      </c>
      <c r="N37" s="774">
        <f>+'Presupuesto 1'!O27</f>
        <v>0</v>
      </c>
      <c r="O37" s="774">
        <f>+'Presupuesto 1'!P27</f>
        <v>0</v>
      </c>
      <c r="P37" s="774">
        <f>+'Presupuesto 1'!Q27</f>
        <v>0</v>
      </c>
      <c r="Q37" s="774">
        <f>+'Presupuesto 1'!R27</f>
        <v>0</v>
      </c>
      <c r="R37" s="774">
        <f>+'Presupuesto 1'!S27</f>
        <v>0</v>
      </c>
      <c r="S37" s="775">
        <f t="shared" si="6"/>
        <v>0</v>
      </c>
      <c r="T37" s="776">
        <f t="shared" si="5"/>
        <v>0</v>
      </c>
      <c r="U37" s="76"/>
      <c r="V37" s="122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286"/>
    </row>
    <row r="38" spans="1:42" ht="17.25" customHeight="1" x14ac:dyDescent="0.3">
      <c r="A38" s="103"/>
      <c r="B38" s="51"/>
      <c r="C38" s="121"/>
      <c r="D38" s="79"/>
      <c r="E38" s="772" t="s">
        <v>208</v>
      </c>
      <c r="F38" s="773"/>
      <c r="G38" s="774">
        <f>'Presupuesto 1'!H32</f>
        <v>0</v>
      </c>
      <c r="H38" s="774">
        <f>'Presupuesto 1'!I32</f>
        <v>0</v>
      </c>
      <c r="I38" s="774">
        <f>'Presupuesto 1'!J32</f>
        <v>0</v>
      </c>
      <c r="J38" s="774">
        <f>'Presupuesto 1'!K32</f>
        <v>0</v>
      </c>
      <c r="K38" s="774">
        <f>'Presupuesto 1'!L32</f>
        <v>0</v>
      </c>
      <c r="L38" s="774">
        <f>'Presupuesto 1'!M32</f>
        <v>0</v>
      </c>
      <c r="M38" s="774">
        <f>'Presupuesto 1'!N32</f>
        <v>0</v>
      </c>
      <c r="N38" s="774">
        <f>'Presupuesto 1'!O32</f>
        <v>0</v>
      </c>
      <c r="O38" s="774">
        <f>'Presupuesto 1'!P32</f>
        <v>0</v>
      </c>
      <c r="P38" s="774">
        <f>'Presupuesto 1'!Q32</f>
        <v>0</v>
      </c>
      <c r="Q38" s="774">
        <f>'Presupuesto 1'!R32</f>
        <v>0</v>
      </c>
      <c r="R38" s="774">
        <f>'Presupuesto 1'!S32</f>
        <v>0</v>
      </c>
      <c r="S38" s="775">
        <f t="shared" si="6"/>
        <v>0</v>
      </c>
      <c r="T38" s="776">
        <f t="shared" si="5"/>
        <v>0</v>
      </c>
      <c r="U38" s="76"/>
      <c r="V38" s="122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286"/>
    </row>
    <row r="39" spans="1:42" ht="17.25" customHeight="1" x14ac:dyDescent="0.3">
      <c r="A39" s="103"/>
      <c r="B39" s="51"/>
      <c r="C39" s="121"/>
      <c r="D39" s="79"/>
      <c r="E39" s="772" t="s">
        <v>209</v>
      </c>
      <c r="F39" s="773"/>
      <c r="G39" s="774">
        <f>'Presupuesto 1'!H33</f>
        <v>0</v>
      </c>
      <c r="H39" s="774">
        <f>'Presupuesto 1'!I33</f>
        <v>0</v>
      </c>
      <c r="I39" s="774">
        <f>'Presupuesto 1'!J33</f>
        <v>0</v>
      </c>
      <c r="J39" s="774">
        <f>'Presupuesto 1'!K33</f>
        <v>0</v>
      </c>
      <c r="K39" s="774">
        <f>'Presupuesto 1'!L33</f>
        <v>0</v>
      </c>
      <c r="L39" s="774">
        <f>'Presupuesto 1'!M33</f>
        <v>0</v>
      </c>
      <c r="M39" s="774">
        <f>'Presupuesto 1'!N33</f>
        <v>0</v>
      </c>
      <c r="N39" s="774">
        <f>'Presupuesto 1'!O33</f>
        <v>0</v>
      </c>
      <c r="O39" s="774">
        <f>'Presupuesto 1'!P33</f>
        <v>0</v>
      </c>
      <c r="P39" s="774">
        <f>'Presupuesto 1'!Q33</f>
        <v>0</v>
      </c>
      <c r="Q39" s="774">
        <f>'Presupuesto 1'!R33</f>
        <v>0</v>
      </c>
      <c r="R39" s="774">
        <f>'Presupuesto 1'!S33</f>
        <v>0</v>
      </c>
      <c r="S39" s="775">
        <f t="shared" si="6"/>
        <v>0</v>
      </c>
      <c r="T39" s="776">
        <f t="shared" si="5"/>
        <v>0</v>
      </c>
      <c r="U39" s="76"/>
      <c r="V39" s="122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286"/>
    </row>
    <row r="40" spans="1:42" ht="6" customHeight="1" x14ac:dyDescent="0.3">
      <c r="A40" s="103"/>
      <c r="B40" s="51"/>
      <c r="C40" s="121"/>
      <c r="D40" s="79"/>
      <c r="E40" s="769"/>
      <c r="F40" s="773"/>
      <c r="G40" s="770"/>
      <c r="H40" s="770"/>
      <c r="I40" s="770"/>
      <c r="J40" s="770"/>
      <c r="K40" s="770"/>
      <c r="L40" s="770"/>
      <c r="M40" s="770"/>
      <c r="N40" s="770"/>
      <c r="O40" s="770"/>
      <c r="P40" s="770"/>
      <c r="Q40" s="770"/>
      <c r="R40" s="770"/>
      <c r="S40" s="771"/>
      <c r="T40" s="771"/>
      <c r="U40" s="76"/>
      <c r="V40" s="122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286"/>
    </row>
    <row r="41" spans="1:42" ht="16.5" x14ac:dyDescent="0.3">
      <c r="A41" s="103"/>
      <c r="B41" s="51"/>
      <c r="C41" s="121"/>
      <c r="D41" s="79"/>
      <c r="E41" s="769" t="s">
        <v>224</v>
      </c>
      <c r="F41" s="773"/>
      <c r="G41" s="770">
        <f>SUM(G42:G53)</f>
        <v>0</v>
      </c>
      <c r="H41" s="770">
        <f t="shared" ref="H41:R41" si="7">SUM(H42:H53)</f>
        <v>0</v>
      </c>
      <c r="I41" s="770">
        <f t="shared" si="7"/>
        <v>0</v>
      </c>
      <c r="J41" s="770">
        <f t="shared" si="7"/>
        <v>0</v>
      </c>
      <c r="K41" s="770">
        <f t="shared" si="7"/>
        <v>0</v>
      </c>
      <c r="L41" s="770">
        <f t="shared" si="7"/>
        <v>0</v>
      </c>
      <c r="M41" s="770">
        <f t="shared" si="7"/>
        <v>0</v>
      </c>
      <c r="N41" s="770">
        <f t="shared" si="7"/>
        <v>0</v>
      </c>
      <c r="O41" s="770">
        <f t="shared" si="7"/>
        <v>0</v>
      </c>
      <c r="P41" s="770">
        <f t="shared" si="7"/>
        <v>0</v>
      </c>
      <c r="Q41" s="770">
        <f t="shared" si="7"/>
        <v>0</v>
      </c>
      <c r="R41" s="770">
        <f t="shared" si="7"/>
        <v>0</v>
      </c>
      <c r="S41" s="770">
        <f>SUM(S42:S53)</f>
        <v>0</v>
      </c>
      <c r="T41" s="778">
        <f t="shared" ref="T41:T55" si="8">IF(S$20=0,0,S41/S$20)</f>
        <v>0</v>
      </c>
      <c r="U41" s="76"/>
      <c r="V41" s="122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286"/>
    </row>
    <row r="42" spans="1:42" ht="16.5" x14ac:dyDescent="0.3">
      <c r="A42" s="103"/>
      <c r="B42" s="51"/>
      <c r="C42" s="121"/>
      <c r="D42" s="79"/>
      <c r="E42" s="772" t="s">
        <v>202</v>
      </c>
      <c r="F42" s="773"/>
      <c r="G42" s="774">
        <f>+'Presupuesto 1'!H28</f>
        <v>0</v>
      </c>
      <c r="H42" s="774">
        <f>+'Presupuesto 1'!I28</f>
        <v>0</v>
      </c>
      <c r="I42" s="774">
        <f>+'Presupuesto 1'!J28</f>
        <v>0</v>
      </c>
      <c r="J42" s="774">
        <f>+'Presupuesto 1'!K28</f>
        <v>0</v>
      </c>
      <c r="K42" s="774">
        <f>+'Presupuesto 1'!L28</f>
        <v>0</v>
      </c>
      <c r="L42" s="774">
        <f>+'Presupuesto 1'!M28</f>
        <v>0</v>
      </c>
      <c r="M42" s="774">
        <f>+'Presupuesto 1'!N28</f>
        <v>0</v>
      </c>
      <c r="N42" s="774">
        <f>+'Presupuesto 1'!O28</f>
        <v>0</v>
      </c>
      <c r="O42" s="774">
        <f>+'Presupuesto 1'!P28</f>
        <v>0</v>
      </c>
      <c r="P42" s="774">
        <f>+'Presupuesto 1'!Q28</f>
        <v>0</v>
      </c>
      <c r="Q42" s="774">
        <f>+'Presupuesto 1'!R28</f>
        <v>0</v>
      </c>
      <c r="R42" s="774">
        <f>+'Presupuesto 1'!S28</f>
        <v>0</v>
      </c>
      <c r="S42" s="775">
        <f>SUM(G42:R42)</f>
        <v>0</v>
      </c>
      <c r="T42" s="776">
        <f t="shared" si="8"/>
        <v>0</v>
      </c>
      <c r="U42" s="76"/>
      <c r="V42" s="122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286"/>
    </row>
    <row r="43" spans="1:42" ht="16.5" x14ac:dyDescent="0.3">
      <c r="A43" s="103"/>
      <c r="B43" s="51"/>
      <c r="C43" s="121"/>
      <c r="D43" s="79"/>
      <c r="E43" s="826" t="str">
        <f>+'Presupuesto 1'!E37</f>
        <v>Alquileres</v>
      </c>
      <c r="F43" s="773"/>
      <c r="G43" s="774">
        <f>+'Presupuesto 1'!H37</f>
        <v>0</v>
      </c>
      <c r="H43" s="774">
        <f>+'Presupuesto 1'!I37</f>
        <v>0</v>
      </c>
      <c r="I43" s="774">
        <f>+'Presupuesto 1'!J37</f>
        <v>0</v>
      </c>
      <c r="J43" s="774">
        <f>+'Presupuesto 1'!K37</f>
        <v>0</v>
      </c>
      <c r="K43" s="774">
        <f>+'Presupuesto 1'!L37</f>
        <v>0</v>
      </c>
      <c r="L43" s="774">
        <f>+'Presupuesto 1'!M37</f>
        <v>0</v>
      </c>
      <c r="M43" s="774">
        <f>+'Presupuesto 1'!N37</f>
        <v>0</v>
      </c>
      <c r="N43" s="774">
        <f>+'Presupuesto 1'!O37</f>
        <v>0</v>
      </c>
      <c r="O43" s="774">
        <f>+'Presupuesto 1'!P37</f>
        <v>0</v>
      </c>
      <c r="P43" s="774">
        <f>+'Presupuesto 1'!Q37</f>
        <v>0</v>
      </c>
      <c r="Q43" s="774">
        <f>+'Presupuesto 1'!R37</f>
        <v>0</v>
      </c>
      <c r="R43" s="774">
        <f>+'Presupuesto 1'!S37</f>
        <v>0</v>
      </c>
      <c r="S43" s="775">
        <f t="shared" ref="S43:S53" si="9">SUM(G43:R43)</f>
        <v>0</v>
      </c>
      <c r="T43" s="776">
        <f t="shared" si="8"/>
        <v>0</v>
      </c>
      <c r="U43" s="76"/>
      <c r="V43" s="122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286"/>
    </row>
    <row r="44" spans="1:42" ht="16.5" x14ac:dyDescent="0.3">
      <c r="A44" s="103"/>
      <c r="B44" s="51"/>
      <c r="C44" s="121"/>
      <c r="D44" s="79"/>
      <c r="E44" s="826" t="str">
        <f>+'Presupuesto 1'!E38</f>
        <v>Suministros</v>
      </c>
      <c r="F44" s="773"/>
      <c r="G44" s="774">
        <f>+'Presupuesto 1'!H38</f>
        <v>0</v>
      </c>
      <c r="H44" s="774">
        <f>+'Presupuesto 1'!I38</f>
        <v>0</v>
      </c>
      <c r="I44" s="774">
        <f>+'Presupuesto 1'!J38</f>
        <v>0</v>
      </c>
      <c r="J44" s="774">
        <f>+'Presupuesto 1'!K38</f>
        <v>0</v>
      </c>
      <c r="K44" s="774">
        <f>+'Presupuesto 1'!L38</f>
        <v>0</v>
      </c>
      <c r="L44" s="774">
        <f>+'Presupuesto 1'!M38</f>
        <v>0</v>
      </c>
      <c r="M44" s="774">
        <f>+'Presupuesto 1'!N38</f>
        <v>0</v>
      </c>
      <c r="N44" s="774">
        <f>+'Presupuesto 1'!O38</f>
        <v>0</v>
      </c>
      <c r="O44" s="774">
        <f>+'Presupuesto 1'!P38</f>
        <v>0</v>
      </c>
      <c r="P44" s="774">
        <f>+'Presupuesto 1'!Q38</f>
        <v>0</v>
      </c>
      <c r="Q44" s="774">
        <f>+'Presupuesto 1'!R38</f>
        <v>0</v>
      </c>
      <c r="R44" s="774">
        <f>+'Presupuesto 1'!S38</f>
        <v>0</v>
      </c>
      <c r="S44" s="775">
        <f t="shared" si="9"/>
        <v>0</v>
      </c>
      <c r="T44" s="776">
        <f t="shared" si="8"/>
        <v>0</v>
      </c>
      <c r="U44" s="76"/>
      <c r="V44" s="122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286"/>
    </row>
    <row r="45" spans="1:42" ht="16.5" x14ac:dyDescent="0.3">
      <c r="A45" s="103"/>
      <c r="B45" s="51"/>
      <c r="C45" s="121"/>
      <c r="D45" s="79"/>
      <c r="E45" s="826" t="str">
        <f>+'Presupuesto 1'!E39</f>
        <v>Mantenimiento</v>
      </c>
      <c r="F45" s="773"/>
      <c r="G45" s="774">
        <f>+'Presupuesto 1'!H39</f>
        <v>0</v>
      </c>
      <c r="H45" s="774">
        <f>+'Presupuesto 1'!I39</f>
        <v>0</v>
      </c>
      <c r="I45" s="774">
        <f>+'Presupuesto 1'!J39</f>
        <v>0</v>
      </c>
      <c r="J45" s="774">
        <f>+'Presupuesto 1'!K39</f>
        <v>0</v>
      </c>
      <c r="K45" s="774">
        <f>+'Presupuesto 1'!L39</f>
        <v>0</v>
      </c>
      <c r="L45" s="774">
        <f>+'Presupuesto 1'!M39</f>
        <v>0</v>
      </c>
      <c r="M45" s="774">
        <f>+'Presupuesto 1'!N39</f>
        <v>0</v>
      </c>
      <c r="N45" s="774">
        <f>+'Presupuesto 1'!O39</f>
        <v>0</v>
      </c>
      <c r="O45" s="774">
        <f>+'Presupuesto 1'!P39</f>
        <v>0</v>
      </c>
      <c r="P45" s="774">
        <f>+'Presupuesto 1'!Q39</f>
        <v>0</v>
      </c>
      <c r="Q45" s="774">
        <f>+'Presupuesto 1'!R39</f>
        <v>0</v>
      </c>
      <c r="R45" s="774">
        <f>+'Presupuesto 1'!S39</f>
        <v>0</v>
      </c>
      <c r="S45" s="775">
        <f t="shared" si="9"/>
        <v>0</v>
      </c>
      <c r="T45" s="776">
        <f t="shared" si="8"/>
        <v>0</v>
      </c>
      <c r="U45" s="76"/>
      <c r="V45" s="122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286"/>
    </row>
    <row r="46" spans="1:42" ht="16.5" x14ac:dyDescent="0.3">
      <c r="A46" s="103"/>
      <c r="B46" s="51"/>
      <c r="C46" s="121"/>
      <c r="D46" s="79"/>
      <c r="E46" s="826" t="str">
        <f>+'Presupuesto 1'!E40</f>
        <v>Material Oficina</v>
      </c>
      <c r="F46" s="773"/>
      <c r="G46" s="774">
        <f>+'Presupuesto 1'!H40</f>
        <v>0</v>
      </c>
      <c r="H46" s="774">
        <f>+'Presupuesto 1'!I40</f>
        <v>0</v>
      </c>
      <c r="I46" s="774">
        <f>+'Presupuesto 1'!J40</f>
        <v>0</v>
      </c>
      <c r="J46" s="774">
        <f>+'Presupuesto 1'!K40</f>
        <v>0</v>
      </c>
      <c r="K46" s="774">
        <f>+'Presupuesto 1'!L40</f>
        <v>0</v>
      </c>
      <c r="L46" s="774">
        <f>+'Presupuesto 1'!M40</f>
        <v>0</v>
      </c>
      <c r="M46" s="774">
        <f>+'Presupuesto 1'!N40</f>
        <v>0</v>
      </c>
      <c r="N46" s="774">
        <f>+'Presupuesto 1'!O40</f>
        <v>0</v>
      </c>
      <c r="O46" s="774">
        <f>+'Presupuesto 1'!P40</f>
        <v>0</v>
      </c>
      <c r="P46" s="774">
        <f>+'Presupuesto 1'!Q40</f>
        <v>0</v>
      </c>
      <c r="Q46" s="774">
        <f>+'Presupuesto 1'!R40</f>
        <v>0</v>
      </c>
      <c r="R46" s="774">
        <f>+'Presupuesto 1'!S40</f>
        <v>0</v>
      </c>
      <c r="S46" s="775">
        <f t="shared" si="9"/>
        <v>0</v>
      </c>
      <c r="T46" s="776">
        <f t="shared" si="8"/>
        <v>0</v>
      </c>
      <c r="U46" s="76"/>
      <c r="V46" s="122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286"/>
    </row>
    <row r="47" spans="1:42" ht="16.5" x14ac:dyDescent="0.3">
      <c r="A47" s="103"/>
      <c r="B47" s="51"/>
      <c r="C47" s="121"/>
      <c r="D47" s="79"/>
      <c r="E47" s="826" t="str">
        <f>+'Presupuesto 1'!E41</f>
        <v>Tributos</v>
      </c>
      <c r="F47" s="773"/>
      <c r="G47" s="774">
        <f>+'Presupuesto 1'!H41</f>
        <v>0</v>
      </c>
      <c r="H47" s="774">
        <f>+'Presupuesto 1'!I41</f>
        <v>0</v>
      </c>
      <c r="I47" s="774">
        <f>+'Presupuesto 1'!J41</f>
        <v>0</v>
      </c>
      <c r="J47" s="774">
        <f>+'Presupuesto 1'!K41</f>
        <v>0</v>
      </c>
      <c r="K47" s="774">
        <f>+'Presupuesto 1'!L41</f>
        <v>0</v>
      </c>
      <c r="L47" s="774">
        <f>+'Presupuesto 1'!M41</f>
        <v>0</v>
      </c>
      <c r="M47" s="774">
        <f>+'Presupuesto 1'!N41</f>
        <v>0</v>
      </c>
      <c r="N47" s="774">
        <f>+'Presupuesto 1'!O41</f>
        <v>0</v>
      </c>
      <c r="O47" s="774">
        <f>+'Presupuesto 1'!P41</f>
        <v>0</v>
      </c>
      <c r="P47" s="774">
        <f>+'Presupuesto 1'!Q41</f>
        <v>0</v>
      </c>
      <c r="Q47" s="774">
        <f>+'Presupuesto 1'!R41</f>
        <v>0</v>
      </c>
      <c r="R47" s="774">
        <f>+'Presupuesto 1'!S41</f>
        <v>0</v>
      </c>
      <c r="S47" s="775">
        <f t="shared" si="9"/>
        <v>0</v>
      </c>
      <c r="T47" s="776">
        <f t="shared" si="8"/>
        <v>0</v>
      </c>
      <c r="U47" s="76"/>
      <c r="V47" s="122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286"/>
    </row>
    <row r="48" spans="1:42" ht="16.5" x14ac:dyDescent="0.3">
      <c r="A48" s="103"/>
      <c r="B48" s="51"/>
      <c r="C48" s="121"/>
      <c r="D48" s="79"/>
      <c r="E48" s="826" t="str">
        <f>+'Presupuesto 1'!E42</f>
        <v>Transportes</v>
      </c>
      <c r="F48" s="773"/>
      <c r="G48" s="774">
        <f>+'Presupuesto 1'!H42</f>
        <v>0</v>
      </c>
      <c r="H48" s="774">
        <f>+'Presupuesto 1'!I42</f>
        <v>0</v>
      </c>
      <c r="I48" s="774">
        <f>+'Presupuesto 1'!J42</f>
        <v>0</v>
      </c>
      <c r="J48" s="774">
        <f>+'Presupuesto 1'!K42</f>
        <v>0</v>
      </c>
      <c r="K48" s="774">
        <f>+'Presupuesto 1'!L42</f>
        <v>0</v>
      </c>
      <c r="L48" s="774">
        <f>+'Presupuesto 1'!M42</f>
        <v>0</v>
      </c>
      <c r="M48" s="774">
        <f>+'Presupuesto 1'!N42</f>
        <v>0</v>
      </c>
      <c r="N48" s="774">
        <f>+'Presupuesto 1'!O42</f>
        <v>0</v>
      </c>
      <c r="O48" s="774">
        <f>+'Presupuesto 1'!P42</f>
        <v>0</v>
      </c>
      <c r="P48" s="774">
        <f>+'Presupuesto 1'!Q42</f>
        <v>0</v>
      </c>
      <c r="Q48" s="774">
        <f>+'Presupuesto 1'!R42</f>
        <v>0</v>
      </c>
      <c r="R48" s="774">
        <f>+'Presupuesto 1'!S42</f>
        <v>0</v>
      </c>
      <c r="S48" s="775">
        <f t="shared" si="9"/>
        <v>0</v>
      </c>
      <c r="T48" s="776">
        <f t="shared" si="8"/>
        <v>0</v>
      </c>
      <c r="U48" s="76"/>
      <c r="V48" s="122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286"/>
    </row>
    <row r="49" spans="1:42" ht="16.5" x14ac:dyDescent="0.3">
      <c r="A49" s="103"/>
      <c r="B49" s="51"/>
      <c r="C49" s="121"/>
      <c r="D49" s="79"/>
      <c r="E49" s="826" t="str">
        <f>+'Presupuesto 1'!E43</f>
        <v>Viajes y varios</v>
      </c>
      <c r="F49" s="773"/>
      <c r="G49" s="774">
        <f>+'Presupuesto 1'!H43</f>
        <v>0</v>
      </c>
      <c r="H49" s="774">
        <f>+'Presupuesto 1'!I43</f>
        <v>0</v>
      </c>
      <c r="I49" s="774">
        <f>+'Presupuesto 1'!J43</f>
        <v>0</v>
      </c>
      <c r="J49" s="774">
        <f>+'Presupuesto 1'!K43</f>
        <v>0</v>
      </c>
      <c r="K49" s="774">
        <f>+'Presupuesto 1'!L43</f>
        <v>0</v>
      </c>
      <c r="L49" s="774">
        <f>+'Presupuesto 1'!M43</f>
        <v>0</v>
      </c>
      <c r="M49" s="774">
        <f>+'Presupuesto 1'!N43</f>
        <v>0</v>
      </c>
      <c r="N49" s="774">
        <f>+'Presupuesto 1'!O43</f>
        <v>0</v>
      </c>
      <c r="O49" s="774">
        <f>+'Presupuesto 1'!P43</f>
        <v>0</v>
      </c>
      <c r="P49" s="774">
        <f>+'Presupuesto 1'!Q43</f>
        <v>0</v>
      </c>
      <c r="Q49" s="774">
        <f>+'Presupuesto 1'!R43</f>
        <v>0</v>
      </c>
      <c r="R49" s="774">
        <f>+'Presupuesto 1'!S43</f>
        <v>0</v>
      </c>
      <c r="S49" s="775">
        <f t="shared" si="9"/>
        <v>0</v>
      </c>
      <c r="T49" s="776">
        <f t="shared" si="8"/>
        <v>0</v>
      </c>
      <c r="U49" s="76"/>
      <c r="V49" s="122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286"/>
    </row>
    <row r="50" spans="1:42" ht="16.5" x14ac:dyDescent="0.3">
      <c r="A50" s="103"/>
      <c r="B50" s="51"/>
      <c r="C50" s="121"/>
      <c r="D50" s="79"/>
      <c r="E50" s="826" t="str">
        <f>+'Presupuesto 1'!E44</f>
        <v>Asesorías</v>
      </c>
      <c r="F50" s="773"/>
      <c r="G50" s="774">
        <f>+'Presupuesto 1'!H44</f>
        <v>0</v>
      </c>
      <c r="H50" s="774">
        <f>+'Presupuesto 1'!I44</f>
        <v>0</v>
      </c>
      <c r="I50" s="774">
        <f>+'Presupuesto 1'!J44</f>
        <v>0</v>
      </c>
      <c r="J50" s="774">
        <f>+'Presupuesto 1'!K44</f>
        <v>0</v>
      </c>
      <c r="K50" s="774">
        <f>+'Presupuesto 1'!L44</f>
        <v>0</v>
      </c>
      <c r="L50" s="774">
        <f>+'Presupuesto 1'!M44</f>
        <v>0</v>
      </c>
      <c r="M50" s="774">
        <f>+'Presupuesto 1'!N44</f>
        <v>0</v>
      </c>
      <c r="N50" s="774">
        <f>+'Presupuesto 1'!O44</f>
        <v>0</v>
      </c>
      <c r="O50" s="774">
        <f>+'Presupuesto 1'!P44</f>
        <v>0</v>
      </c>
      <c r="P50" s="774">
        <f>+'Presupuesto 1'!Q44</f>
        <v>0</v>
      </c>
      <c r="Q50" s="774">
        <f>+'Presupuesto 1'!R44</f>
        <v>0</v>
      </c>
      <c r="R50" s="774">
        <f>+'Presupuesto 1'!S44</f>
        <v>0</v>
      </c>
      <c r="S50" s="775">
        <f t="shared" si="9"/>
        <v>0</v>
      </c>
      <c r="T50" s="776">
        <f t="shared" si="8"/>
        <v>0</v>
      </c>
      <c r="U50" s="76"/>
      <c r="V50" s="122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286"/>
    </row>
    <row r="51" spans="1:42" ht="16.5" x14ac:dyDescent="0.3">
      <c r="A51" s="103"/>
      <c r="B51" s="51"/>
      <c r="C51" s="121"/>
      <c r="D51" s="79"/>
      <c r="E51" s="826" t="str">
        <f>+'Presupuesto 1'!E45</f>
        <v xml:space="preserve">Otro </v>
      </c>
      <c r="F51" s="773"/>
      <c r="G51" s="774">
        <f>+'Presupuesto 1'!H45</f>
        <v>0</v>
      </c>
      <c r="H51" s="774">
        <f>+'Presupuesto 1'!I45</f>
        <v>0</v>
      </c>
      <c r="I51" s="774">
        <f>+'Presupuesto 1'!J45</f>
        <v>0</v>
      </c>
      <c r="J51" s="774">
        <f>+'Presupuesto 1'!K45</f>
        <v>0</v>
      </c>
      <c r="K51" s="774">
        <f>+'Presupuesto 1'!L45</f>
        <v>0</v>
      </c>
      <c r="L51" s="774">
        <f>+'Presupuesto 1'!M45</f>
        <v>0</v>
      </c>
      <c r="M51" s="774">
        <f>+'Presupuesto 1'!N45</f>
        <v>0</v>
      </c>
      <c r="N51" s="774">
        <f>+'Presupuesto 1'!O45</f>
        <v>0</v>
      </c>
      <c r="O51" s="774">
        <f>+'Presupuesto 1'!P45</f>
        <v>0</v>
      </c>
      <c r="P51" s="774">
        <f>+'Presupuesto 1'!Q45</f>
        <v>0</v>
      </c>
      <c r="Q51" s="774">
        <f>+'Presupuesto 1'!R45</f>
        <v>0</v>
      </c>
      <c r="R51" s="774">
        <f>+'Presupuesto 1'!S45</f>
        <v>0</v>
      </c>
      <c r="S51" s="775">
        <f t="shared" si="9"/>
        <v>0</v>
      </c>
      <c r="T51" s="776">
        <f t="shared" si="8"/>
        <v>0</v>
      </c>
      <c r="U51" s="76"/>
      <c r="V51" s="122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286"/>
    </row>
    <row r="52" spans="1:42" ht="16.5" x14ac:dyDescent="0.3">
      <c r="A52" s="103"/>
      <c r="B52" s="51"/>
      <c r="C52" s="121"/>
      <c r="D52" s="79"/>
      <c r="E52" s="826" t="str">
        <f>+'Presupuesto 1'!E46</f>
        <v>Otro</v>
      </c>
      <c r="F52" s="773"/>
      <c r="G52" s="774">
        <f>+'Presupuesto 1'!H46</f>
        <v>0</v>
      </c>
      <c r="H52" s="774">
        <f>+'Presupuesto 1'!I46</f>
        <v>0</v>
      </c>
      <c r="I52" s="774">
        <f>+'Presupuesto 1'!J46</f>
        <v>0</v>
      </c>
      <c r="J52" s="774">
        <f>+'Presupuesto 1'!K46</f>
        <v>0</v>
      </c>
      <c r="K52" s="774">
        <f>+'Presupuesto 1'!L46</f>
        <v>0</v>
      </c>
      <c r="L52" s="774">
        <f>+'Presupuesto 1'!M46</f>
        <v>0</v>
      </c>
      <c r="M52" s="774">
        <f>+'Presupuesto 1'!N46</f>
        <v>0</v>
      </c>
      <c r="N52" s="774">
        <f>+'Presupuesto 1'!O46</f>
        <v>0</v>
      </c>
      <c r="O52" s="774">
        <f>+'Presupuesto 1'!P46</f>
        <v>0</v>
      </c>
      <c r="P52" s="774">
        <f>+'Presupuesto 1'!Q46</f>
        <v>0</v>
      </c>
      <c r="Q52" s="774">
        <f>+'Presupuesto 1'!R46</f>
        <v>0</v>
      </c>
      <c r="R52" s="774">
        <f>+'Presupuesto 1'!S46</f>
        <v>0</v>
      </c>
      <c r="S52" s="775">
        <f t="shared" si="9"/>
        <v>0</v>
      </c>
      <c r="T52" s="776">
        <f t="shared" si="8"/>
        <v>0</v>
      </c>
      <c r="U52" s="76"/>
      <c r="V52" s="122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286"/>
    </row>
    <row r="53" spans="1:42" ht="16.5" x14ac:dyDescent="0.3">
      <c r="A53" s="103"/>
      <c r="B53" s="51"/>
      <c r="C53" s="121"/>
      <c r="D53" s="79"/>
      <c r="E53" s="826" t="str">
        <f>+'Presupuesto 1'!E47</f>
        <v>Otro</v>
      </c>
      <c r="F53" s="773"/>
      <c r="G53" s="774">
        <f>+'Presupuesto 1'!H47</f>
        <v>0</v>
      </c>
      <c r="H53" s="774">
        <f>+'Presupuesto 1'!I47</f>
        <v>0</v>
      </c>
      <c r="I53" s="774">
        <f>+'Presupuesto 1'!J47</f>
        <v>0</v>
      </c>
      <c r="J53" s="774">
        <f>+'Presupuesto 1'!K47</f>
        <v>0</v>
      </c>
      <c r="K53" s="774">
        <f>+'Presupuesto 1'!L47</f>
        <v>0</v>
      </c>
      <c r="L53" s="774">
        <f>+'Presupuesto 1'!M47</f>
        <v>0</v>
      </c>
      <c r="M53" s="774">
        <f>+'Presupuesto 1'!N47</f>
        <v>0</v>
      </c>
      <c r="N53" s="774">
        <f>+'Presupuesto 1'!O47</f>
        <v>0</v>
      </c>
      <c r="O53" s="774">
        <f>+'Presupuesto 1'!P47</f>
        <v>0</v>
      </c>
      <c r="P53" s="774">
        <f>+'Presupuesto 1'!Q47</f>
        <v>0</v>
      </c>
      <c r="Q53" s="774">
        <f>+'Presupuesto 1'!R47</f>
        <v>0</v>
      </c>
      <c r="R53" s="774">
        <f>+'Presupuesto 1'!S47</f>
        <v>0</v>
      </c>
      <c r="S53" s="775">
        <f t="shared" si="9"/>
        <v>0</v>
      </c>
      <c r="T53" s="776">
        <f t="shared" si="8"/>
        <v>0</v>
      </c>
      <c r="U53" s="76"/>
      <c r="V53" s="122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286"/>
    </row>
    <row r="54" spans="1:42" ht="15" customHeight="1" x14ac:dyDescent="0.3">
      <c r="A54" s="103"/>
      <c r="B54" s="51"/>
      <c r="C54" s="121"/>
      <c r="D54" s="79"/>
      <c r="E54" s="772"/>
      <c r="F54" s="773"/>
      <c r="G54" s="774"/>
      <c r="H54" s="774"/>
      <c r="I54" s="774"/>
      <c r="J54" s="774"/>
      <c r="K54" s="774"/>
      <c r="L54" s="774"/>
      <c r="M54" s="774"/>
      <c r="N54" s="774"/>
      <c r="O54" s="774"/>
      <c r="P54" s="774"/>
      <c r="Q54" s="774"/>
      <c r="R54" s="774"/>
      <c r="S54" s="771"/>
      <c r="T54" s="776">
        <f t="shared" si="8"/>
        <v>0</v>
      </c>
      <c r="U54" s="76"/>
      <c r="V54" s="122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286"/>
    </row>
    <row r="55" spans="1:42" ht="15" customHeight="1" x14ac:dyDescent="0.3">
      <c r="A55" s="103"/>
      <c r="B55" s="51"/>
      <c r="C55" s="121"/>
      <c r="D55" s="79"/>
      <c r="E55" s="781" t="s">
        <v>162</v>
      </c>
      <c r="F55" s="782"/>
      <c r="G55" s="783">
        <f>+G29-(G33+G41)</f>
        <v>0</v>
      </c>
      <c r="H55" s="783">
        <f t="shared" ref="H55:S55" si="10">+H29-(H33+H41)</f>
        <v>0</v>
      </c>
      <c r="I55" s="783">
        <f t="shared" si="10"/>
        <v>0</v>
      </c>
      <c r="J55" s="783">
        <f t="shared" si="10"/>
        <v>0</v>
      </c>
      <c r="K55" s="783">
        <f t="shared" si="10"/>
        <v>0</v>
      </c>
      <c r="L55" s="783">
        <f t="shared" si="10"/>
        <v>0</v>
      </c>
      <c r="M55" s="783">
        <f t="shared" si="10"/>
        <v>0</v>
      </c>
      <c r="N55" s="783">
        <f t="shared" si="10"/>
        <v>0</v>
      </c>
      <c r="O55" s="783">
        <f t="shared" si="10"/>
        <v>0</v>
      </c>
      <c r="P55" s="783">
        <f t="shared" si="10"/>
        <v>0</v>
      </c>
      <c r="Q55" s="783">
        <f t="shared" si="10"/>
        <v>0</v>
      </c>
      <c r="R55" s="783">
        <f t="shared" si="10"/>
        <v>0</v>
      </c>
      <c r="S55" s="783">
        <f t="shared" si="10"/>
        <v>0</v>
      </c>
      <c r="T55" s="784">
        <f t="shared" si="8"/>
        <v>0</v>
      </c>
      <c r="U55" s="76"/>
      <c r="V55" s="122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286"/>
    </row>
    <row r="56" spans="1:42" ht="15" customHeight="1" x14ac:dyDescent="0.3">
      <c r="A56" s="103"/>
      <c r="B56" s="51"/>
      <c r="C56" s="121"/>
      <c r="D56" s="79"/>
      <c r="E56" s="772"/>
      <c r="F56" s="773"/>
      <c r="G56" s="774"/>
      <c r="H56" s="774"/>
      <c r="I56" s="774"/>
      <c r="J56" s="774"/>
      <c r="K56" s="774"/>
      <c r="L56" s="774"/>
      <c r="M56" s="774"/>
      <c r="N56" s="774"/>
      <c r="O56" s="774"/>
      <c r="P56" s="774"/>
      <c r="Q56" s="774"/>
      <c r="R56" s="774"/>
      <c r="S56" s="771"/>
      <c r="T56" s="776"/>
      <c r="U56" s="76"/>
      <c r="V56" s="122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286"/>
    </row>
    <row r="57" spans="1:42" ht="15" customHeight="1" x14ac:dyDescent="0.3">
      <c r="A57" s="103"/>
      <c r="B57" s="51"/>
      <c r="C57" s="121"/>
      <c r="D57" s="79"/>
      <c r="E57" s="769" t="s">
        <v>206</v>
      </c>
      <c r="F57" s="773"/>
      <c r="G57" s="770">
        <f>+'Presupuesto 1'!H54</f>
        <v>0</v>
      </c>
      <c r="H57" s="770">
        <f>+'Presupuesto 1'!I54</f>
        <v>0</v>
      </c>
      <c r="I57" s="770">
        <f>+'Presupuesto 1'!J54</f>
        <v>0</v>
      </c>
      <c r="J57" s="770">
        <f>+'Presupuesto 1'!K54</f>
        <v>0</v>
      </c>
      <c r="K57" s="770">
        <f>+'Presupuesto 1'!L54</f>
        <v>0</v>
      </c>
      <c r="L57" s="770">
        <f>+'Presupuesto 1'!M54</f>
        <v>0</v>
      </c>
      <c r="M57" s="770">
        <f>+'Presupuesto 1'!N54</f>
        <v>0</v>
      </c>
      <c r="N57" s="770">
        <f>+'Presupuesto 1'!O54</f>
        <v>0</v>
      </c>
      <c r="O57" s="770">
        <f>+'Presupuesto 1'!P54</f>
        <v>0</v>
      </c>
      <c r="P57" s="770">
        <f>+'Presupuesto 1'!Q54</f>
        <v>0</v>
      </c>
      <c r="Q57" s="770">
        <f>+'Presupuesto 1'!R54</f>
        <v>0</v>
      </c>
      <c r="R57" s="770">
        <f>+'Presupuesto 1'!S54</f>
        <v>0</v>
      </c>
      <c r="S57" s="771">
        <f>SUM(G57:R57)</f>
        <v>0</v>
      </c>
      <c r="T57" s="778">
        <f>IF(S$20=0,0,S57/S$20)</f>
        <v>0</v>
      </c>
      <c r="U57" s="76"/>
      <c r="V57" s="122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286"/>
    </row>
    <row r="58" spans="1:42" ht="15" customHeight="1" x14ac:dyDescent="0.3">
      <c r="A58" s="103"/>
      <c r="B58" s="51"/>
      <c r="C58" s="121"/>
      <c r="D58" s="79"/>
      <c r="E58" s="772"/>
      <c r="F58" s="773"/>
      <c r="G58" s="774"/>
      <c r="H58" s="774"/>
      <c r="I58" s="774"/>
      <c r="J58" s="774"/>
      <c r="K58" s="774"/>
      <c r="L58" s="774"/>
      <c r="M58" s="774"/>
      <c r="N58" s="774"/>
      <c r="O58" s="774"/>
      <c r="P58" s="774"/>
      <c r="Q58" s="774"/>
      <c r="R58" s="774"/>
      <c r="S58" s="771"/>
      <c r="T58" s="776"/>
      <c r="U58" s="76"/>
      <c r="V58" s="122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286"/>
    </row>
    <row r="59" spans="1:42" ht="15" customHeight="1" x14ac:dyDescent="0.3">
      <c r="A59" s="103"/>
      <c r="B59" s="51"/>
      <c r="C59" s="121"/>
      <c r="D59" s="79"/>
      <c r="E59" s="781" t="s">
        <v>391</v>
      </c>
      <c r="F59" s="782"/>
      <c r="G59" s="783">
        <f>+G55-G57</f>
        <v>0</v>
      </c>
      <c r="H59" s="783">
        <f t="shared" ref="H59:S59" si="11">+H55-H57</f>
        <v>0</v>
      </c>
      <c r="I59" s="783">
        <f t="shared" si="11"/>
        <v>0</v>
      </c>
      <c r="J59" s="783">
        <f t="shared" si="11"/>
        <v>0</v>
      </c>
      <c r="K59" s="783">
        <f t="shared" si="11"/>
        <v>0</v>
      </c>
      <c r="L59" s="783">
        <f t="shared" si="11"/>
        <v>0</v>
      </c>
      <c r="M59" s="783">
        <f t="shared" si="11"/>
        <v>0</v>
      </c>
      <c r="N59" s="783">
        <f t="shared" si="11"/>
        <v>0</v>
      </c>
      <c r="O59" s="783">
        <f t="shared" si="11"/>
        <v>0</v>
      </c>
      <c r="P59" s="783">
        <f t="shared" si="11"/>
        <v>0</v>
      </c>
      <c r="Q59" s="783">
        <f t="shared" si="11"/>
        <v>0</v>
      </c>
      <c r="R59" s="783">
        <f t="shared" si="11"/>
        <v>0</v>
      </c>
      <c r="S59" s="783">
        <f t="shared" si="11"/>
        <v>0</v>
      </c>
      <c r="T59" s="784">
        <f t="shared" ref="T59:T65" si="12">IF(S$20=0,0,S59/S$20)</f>
        <v>0</v>
      </c>
      <c r="U59" s="76"/>
      <c r="V59" s="122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286"/>
    </row>
    <row r="60" spans="1:42" ht="16.5" x14ac:dyDescent="0.3">
      <c r="A60" s="103"/>
      <c r="B60" s="51"/>
      <c r="C60" s="121"/>
      <c r="D60" s="79"/>
      <c r="E60" s="772"/>
      <c r="F60" s="773"/>
      <c r="G60" s="774"/>
      <c r="H60" s="774"/>
      <c r="I60" s="774"/>
      <c r="J60" s="774"/>
      <c r="K60" s="774"/>
      <c r="L60" s="774"/>
      <c r="M60" s="774"/>
      <c r="N60" s="774"/>
      <c r="O60" s="774"/>
      <c r="P60" s="774"/>
      <c r="Q60" s="774"/>
      <c r="R60" s="774"/>
      <c r="S60" s="771"/>
      <c r="T60" s="776">
        <f t="shared" si="12"/>
        <v>0</v>
      </c>
      <c r="U60" s="76"/>
      <c r="V60" s="122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286"/>
    </row>
    <row r="61" spans="1:42" ht="16.5" x14ac:dyDescent="0.3">
      <c r="A61" s="103"/>
      <c r="B61" s="51"/>
      <c r="C61" s="121"/>
      <c r="D61" s="79"/>
      <c r="E61" s="772" t="s">
        <v>210</v>
      </c>
      <c r="F61" s="773"/>
      <c r="G61" s="774">
        <f>+'Presupuesto 1'!H59</f>
        <v>0</v>
      </c>
      <c r="H61" s="774">
        <f>+'Presupuesto 1'!I59</f>
        <v>0</v>
      </c>
      <c r="I61" s="774">
        <f>+'Presupuesto 1'!J59</f>
        <v>0</v>
      </c>
      <c r="J61" s="774">
        <f>+'Presupuesto 1'!K59</f>
        <v>0</v>
      </c>
      <c r="K61" s="774">
        <f>+'Presupuesto 1'!L59</f>
        <v>0</v>
      </c>
      <c r="L61" s="774">
        <f>+'Presupuesto 1'!M59</f>
        <v>0</v>
      </c>
      <c r="M61" s="774">
        <f>+'Presupuesto 1'!N59</f>
        <v>0</v>
      </c>
      <c r="N61" s="774">
        <f>+'Presupuesto 1'!O59</f>
        <v>0</v>
      </c>
      <c r="O61" s="774">
        <f>+'Presupuesto 1'!P59</f>
        <v>0</v>
      </c>
      <c r="P61" s="774">
        <f>+'Presupuesto 1'!Q59</f>
        <v>0</v>
      </c>
      <c r="Q61" s="774">
        <f>+'Presupuesto 1'!R59</f>
        <v>0</v>
      </c>
      <c r="R61" s="774">
        <f>+'Presupuesto 1'!S59</f>
        <v>0</v>
      </c>
      <c r="S61" s="775">
        <f>SUM(G61:R61)</f>
        <v>0</v>
      </c>
      <c r="T61" s="776">
        <f t="shared" si="12"/>
        <v>0</v>
      </c>
      <c r="U61" s="76"/>
      <c r="V61" s="122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286"/>
    </row>
    <row r="62" spans="1:42" ht="16.5" x14ac:dyDescent="0.3">
      <c r="A62" s="103"/>
      <c r="B62" s="51"/>
      <c r="C62" s="121"/>
      <c r="D62" s="79"/>
      <c r="E62" s="772" t="s">
        <v>211</v>
      </c>
      <c r="F62" s="773"/>
      <c r="G62" s="774">
        <f>-'Presupuesto 1'!H60</f>
        <v>0</v>
      </c>
      <c r="H62" s="774">
        <f>-'Presupuesto 1'!I60</f>
        <v>0</v>
      </c>
      <c r="I62" s="774">
        <f>-'Presupuesto 1'!J60</f>
        <v>0</v>
      </c>
      <c r="J62" s="774">
        <f>-'Presupuesto 1'!K60</f>
        <v>0</v>
      </c>
      <c r="K62" s="774">
        <f>-'Presupuesto 1'!L60</f>
        <v>0</v>
      </c>
      <c r="L62" s="774">
        <f>-'Presupuesto 1'!M60</f>
        <v>0</v>
      </c>
      <c r="M62" s="774">
        <f>-'Presupuesto 1'!N60</f>
        <v>0</v>
      </c>
      <c r="N62" s="774">
        <f>-'Presupuesto 1'!O60</f>
        <v>0</v>
      </c>
      <c r="O62" s="774">
        <f>-'Presupuesto 1'!P60</f>
        <v>0</v>
      </c>
      <c r="P62" s="774">
        <f>-'Presupuesto 1'!Q60</f>
        <v>0</v>
      </c>
      <c r="Q62" s="774">
        <f>-'Presupuesto 1'!R60</f>
        <v>0</v>
      </c>
      <c r="R62" s="774">
        <f>-'Presupuesto 1'!S60</f>
        <v>0</v>
      </c>
      <c r="S62" s="775">
        <f>SUM(G62:R62)</f>
        <v>0</v>
      </c>
      <c r="T62" s="776">
        <f t="shared" si="12"/>
        <v>0</v>
      </c>
      <c r="U62" s="76"/>
      <c r="V62" s="122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286"/>
    </row>
    <row r="63" spans="1:42" ht="16.5" x14ac:dyDescent="0.3">
      <c r="A63" s="103"/>
      <c r="B63" s="51"/>
      <c r="C63" s="121"/>
      <c r="D63" s="79"/>
      <c r="E63" s="772" t="s">
        <v>212</v>
      </c>
      <c r="F63" s="773"/>
      <c r="G63" s="774">
        <f>+'Presupuesto 1'!H63</f>
        <v>0</v>
      </c>
      <c r="H63" s="774">
        <f>+'Presupuesto 1'!I63</f>
        <v>0</v>
      </c>
      <c r="I63" s="774">
        <f>+'Presupuesto 1'!J63</f>
        <v>0</v>
      </c>
      <c r="J63" s="774">
        <f>+'Presupuesto 1'!K63</f>
        <v>0</v>
      </c>
      <c r="K63" s="774">
        <f>+'Presupuesto 1'!L63</f>
        <v>0</v>
      </c>
      <c r="L63" s="774">
        <f>+'Presupuesto 1'!M63</f>
        <v>0</v>
      </c>
      <c r="M63" s="774">
        <f>+'Presupuesto 1'!N63</f>
        <v>0</v>
      </c>
      <c r="N63" s="774">
        <f>+'Presupuesto 1'!O63</f>
        <v>0</v>
      </c>
      <c r="O63" s="774">
        <f>+'Presupuesto 1'!P63</f>
        <v>0</v>
      </c>
      <c r="P63" s="774">
        <f>+'Presupuesto 1'!Q63</f>
        <v>0</v>
      </c>
      <c r="Q63" s="774">
        <f>+'Presupuesto 1'!R63</f>
        <v>0</v>
      </c>
      <c r="R63" s="774">
        <f>+'Presupuesto 1'!S63</f>
        <v>0</v>
      </c>
      <c r="S63" s="775">
        <f>SUM(G63:R63)</f>
        <v>0</v>
      </c>
      <c r="T63" s="776">
        <f t="shared" si="12"/>
        <v>0</v>
      </c>
      <c r="U63" s="76"/>
      <c r="V63" s="122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286"/>
    </row>
    <row r="64" spans="1:42" ht="16.5" x14ac:dyDescent="0.3">
      <c r="A64" s="103"/>
      <c r="B64" s="51"/>
      <c r="C64" s="121"/>
      <c r="D64" s="79"/>
      <c r="E64" s="772" t="s">
        <v>213</v>
      </c>
      <c r="F64" s="773"/>
      <c r="G64" s="774">
        <f>-'Presupuesto 1'!H64</f>
        <v>0</v>
      </c>
      <c r="H64" s="774">
        <f>-'Presupuesto 1'!I64</f>
        <v>0</v>
      </c>
      <c r="I64" s="774">
        <f>-'Presupuesto 1'!J64</f>
        <v>0</v>
      </c>
      <c r="J64" s="774">
        <f>-'Presupuesto 1'!K64</f>
        <v>0</v>
      </c>
      <c r="K64" s="774">
        <f>-'Presupuesto 1'!L64</f>
        <v>0</v>
      </c>
      <c r="L64" s="774">
        <f>-'Presupuesto 1'!M64</f>
        <v>0</v>
      </c>
      <c r="M64" s="774">
        <f>-'Presupuesto 1'!N64</f>
        <v>0</v>
      </c>
      <c r="N64" s="774">
        <f>-'Presupuesto 1'!O64</f>
        <v>0</v>
      </c>
      <c r="O64" s="774">
        <f>-'Presupuesto 1'!P64</f>
        <v>0</v>
      </c>
      <c r="P64" s="774">
        <f>-'Presupuesto 1'!Q64</f>
        <v>0</v>
      </c>
      <c r="Q64" s="774">
        <f>-'Presupuesto 1'!R64</f>
        <v>0</v>
      </c>
      <c r="R64" s="774">
        <f>-'Presupuesto 1'!S64</f>
        <v>0</v>
      </c>
      <c r="S64" s="775">
        <f>SUM(G64:R64)</f>
        <v>0</v>
      </c>
      <c r="T64" s="776">
        <f t="shared" si="12"/>
        <v>0</v>
      </c>
      <c r="U64" s="76"/>
      <c r="V64" s="122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286"/>
    </row>
    <row r="65" spans="1:42" ht="16.5" x14ac:dyDescent="0.3">
      <c r="A65" s="103"/>
      <c r="B65" s="51"/>
      <c r="C65" s="121"/>
      <c r="D65" s="79"/>
      <c r="E65" s="772"/>
      <c r="F65" s="773"/>
      <c r="G65" s="774"/>
      <c r="H65" s="774"/>
      <c r="I65" s="774"/>
      <c r="J65" s="774"/>
      <c r="K65" s="774"/>
      <c r="L65" s="774"/>
      <c r="M65" s="774"/>
      <c r="N65" s="774"/>
      <c r="O65" s="774"/>
      <c r="P65" s="774"/>
      <c r="Q65" s="774"/>
      <c r="R65" s="774"/>
      <c r="S65" s="771"/>
      <c r="T65" s="776">
        <f t="shared" si="12"/>
        <v>0</v>
      </c>
      <c r="U65" s="76"/>
      <c r="V65" s="122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286"/>
    </row>
    <row r="66" spans="1:42" ht="19.5" customHeight="1" x14ac:dyDescent="0.3">
      <c r="A66" s="103"/>
      <c r="B66" s="51"/>
      <c r="C66" s="121"/>
      <c r="D66" s="79"/>
      <c r="E66" s="785" t="s">
        <v>214</v>
      </c>
      <c r="F66" s="786"/>
      <c r="G66" s="827" t="str">
        <f t="shared" ref="G66:S66" si="13">G16</f>
        <v>Enero</v>
      </c>
      <c r="H66" s="827" t="str">
        <f t="shared" si="13"/>
        <v>Febrero</v>
      </c>
      <c r="I66" s="827" t="str">
        <f t="shared" si="13"/>
        <v>Marzo</v>
      </c>
      <c r="J66" s="827" t="str">
        <f t="shared" si="13"/>
        <v>Abril</v>
      </c>
      <c r="K66" s="827" t="str">
        <f t="shared" si="13"/>
        <v>Mayo</v>
      </c>
      <c r="L66" s="827" t="str">
        <f t="shared" si="13"/>
        <v>Junio</v>
      </c>
      <c r="M66" s="827" t="str">
        <f t="shared" si="13"/>
        <v>Julio</v>
      </c>
      <c r="N66" s="827" t="str">
        <f t="shared" si="13"/>
        <v>Agosto</v>
      </c>
      <c r="O66" s="827" t="str">
        <f t="shared" si="13"/>
        <v>Septiembre</v>
      </c>
      <c r="P66" s="827" t="str">
        <f t="shared" si="13"/>
        <v>Octubre</v>
      </c>
      <c r="Q66" s="827" t="str">
        <f t="shared" si="13"/>
        <v>Noviembre</v>
      </c>
      <c r="R66" s="827" t="str">
        <f t="shared" si="13"/>
        <v>Diciembre</v>
      </c>
      <c r="S66" s="828" t="str">
        <f t="shared" si="13"/>
        <v>Total</v>
      </c>
      <c r="T66" s="767" t="s">
        <v>104</v>
      </c>
      <c r="U66" s="76"/>
      <c r="V66" s="122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286"/>
    </row>
    <row r="67" spans="1:42" ht="15" customHeight="1" x14ac:dyDescent="0.3">
      <c r="A67" s="103"/>
      <c r="B67" s="51"/>
      <c r="C67" s="121"/>
      <c r="D67" s="79"/>
      <c r="E67" s="787"/>
      <c r="F67" s="768"/>
      <c r="G67" s="829"/>
      <c r="H67" s="829"/>
      <c r="I67" s="829"/>
      <c r="J67" s="829"/>
      <c r="K67" s="829"/>
      <c r="L67" s="829"/>
      <c r="M67" s="829"/>
      <c r="N67" s="829"/>
      <c r="O67" s="829"/>
      <c r="P67" s="829"/>
      <c r="Q67" s="829"/>
      <c r="R67" s="829"/>
      <c r="S67" s="830"/>
      <c r="T67" s="776">
        <f>IF(S$20=0,0,S67/S$20)</f>
        <v>0</v>
      </c>
      <c r="U67" s="76"/>
      <c r="V67" s="122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286"/>
    </row>
    <row r="68" spans="1:42" ht="15.75" customHeight="1" x14ac:dyDescent="0.3">
      <c r="A68" s="103"/>
      <c r="B68" s="51"/>
      <c r="C68" s="121"/>
      <c r="D68" s="79"/>
      <c r="E68" s="787" t="s">
        <v>294</v>
      </c>
      <c r="F68" s="768"/>
      <c r="G68" s="831">
        <f>SUM(G59:G64)</f>
        <v>0</v>
      </c>
      <c r="H68" s="831">
        <f t="shared" ref="H68:S68" si="14">SUM(H59:H64)</f>
        <v>0</v>
      </c>
      <c r="I68" s="831">
        <f t="shared" si="14"/>
        <v>0</v>
      </c>
      <c r="J68" s="831">
        <f t="shared" si="14"/>
        <v>0</v>
      </c>
      <c r="K68" s="831">
        <f t="shared" si="14"/>
        <v>0</v>
      </c>
      <c r="L68" s="831">
        <f t="shared" si="14"/>
        <v>0</v>
      </c>
      <c r="M68" s="831">
        <f t="shared" si="14"/>
        <v>0</v>
      </c>
      <c r="N68" s="831">
        <f t="shared" si="14"/>
        <v>0</v>
      </c>
      <c r="O68" s="831">
        <f t="shared" si="14"/>
        <v>0</v>
      </c>
      <c r="P68" s="831">
        <f t="shared" si="14"/>
        <v>0</v>
      </c>
      <c r="Q68" s="831">
        <f t="shared" si="14"/>
        <v>0</v>
      </c>
      <c r="R68" s="831">
        <f t="shared" si="14"/>
        <v>0</v>
      </c>
      <c r="S68" s="831">
        <f t="shared" si="14"/>
        <v>0</v>
      </c>
      <c r="T68" s="778">
        <f>IF(S$20=0,0,S68/S$20)</f>
        <v>0</v>
      </c>
      <c r="U68" s="76"/>
      <c r="V68" s="122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286"/>
    </row>
    <row r="69" spans="1:42" ht="16.5" customHeight="1" x14ac:dyDescent="0.3">
      <c r="A69" s="103"/>
      <c r="B69" s="51"/>
      <c r="C69" s="121"/>
      <c r="D69" s="79"/>
      <c r="E69" s="792" t="s">
        <v>215</v>
      </c>
      <c r="F69" s="768"/>
      <c r="G69" s="832">
        <f>'Presupuesto 1'!H68</f>
        <v>0</v>
      </c>
      <c r="H69" s="832">
        <f>'Presupuesto 1'!I68</f>
        <v>0</v>
      </c>
      <c r="I69" s="832">
        <f>'Presupuesto 1'!J68</f>
        <v>0</v>
      </c>
      <c r="J69" s="832">
        <f>'Presupuesto 1'!K68</f>
        <v>0</v>
      </c>
      <c r="K69" s="832">
        <f>'Presupuesto 1'!L68</f>
        <v>0</v>
      </c>
      <c r="L69" s="832">
        <f>'Presupuesto 1'!M68</f>
        <v>0</v>
      </c>
      <c r="M69" s="832">
        <f>'Presupuesto 1'!N68</f>
        <v>0</v>
      </c>
      <c r="N69" s="832">
        <f>'Presupuesto 1'!O68</f>
        <v>0</v>
      </c>
      <c r="O69" s="832">
        <f>'Presupuesto 1'!P68</f>
        <v>0</v>
      </c>
      <c r="P69" s="832">
        <f>'Presupuesto 1'!Q68</f>
        <v>0</v>
      </c>
      <c r="Q69" s="832">
        <f>'Presupuesto 1'!R68</f>
        <v>0</v>
      </c>
      <c r="R69" s="832">
        <f>'Presupuesto 1'!S68</f>
        <v>0</v>
      </c>
      <c r="S69" s="832">
        <f>SUM(G69:R69)</f>
        <v>0</v>
      </c>
      <c r="T69" s="776">
        <f>IF(S$20=0,0,S69/S$20)</f>
        <v>0</v>
      </c>
      <c r="U69" s="76"/>
      <c r="V69" s="122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286"/>
    </row>
    <row r="70" spans="1:42" ht="20.25" customHeight="1" x14ac:dyDescent="0.3">
      <c r="A70" s="103"/>
      <c r="B70" s="51"/>
      <c r="C70" s="121"/>
      <c r="D70" s="79"/>
      <c r="E70" s="787" t="str">
        <f>IF(S70&gt;=0,"Beneficio Neto","Pérdidas")</f>
        <v>Beneficio Neto</v>
      </c>
      <c r="F70" s="795"/>
      <c r="G70" s="771">
        <f>+G68-G69</f>
        <v>0</v>
      </c>
      <c r="H70" s="771">
        <f t="shared" ref="H70:R70" si="15">+H68-H69</f>
        <v>0</v>
      </c>
      <c r="I70" s="771">
        <f t="shared" si="15"/>
        <v>0</v>
      </c>
      <c r="J70" s="771">
        <f t="shared" si="15"/>
        <v>0</v>
      </c>
      <c r="K70" s="771">
        <f t="shared" si="15"/>
        <v>0</v>
      </c>
      <c r="L70" s="771">
        <f t="shared" si="15"/>
        <v>0</v>
      </c>
      <c r="M70" s="771">
        <f t="shared" si="15"/>
        <v>0</v>
      </c>
      <c r="N70" s="771">
        <f t="shared" si="15"/>
        <v>0</v>
      </c>
      <c r="O70" s="771">
        <f t="shared" si="15"/>
        <v>0</v>
      </c>
      <c r="P70" s="771">
        <f t="shared" si="15"/>
        <v>0</v>
      </c>
      <c r="Q70" s="771">
        <f t="shared" si="15"/>
        <v>0</v>
      </c>
      <c r="R70" s="771">
        <f t="shared" si="15"/>
        <v>0</v>
      </c>
      <c r="S70" s="791">
        <f>SUM(G70:R70)</f>
        <v>0</v>
      </c>
      <c r="T70" s="778">
        <f>IF(S$20=0,0,S70/S$20)</f>
        <v>0</v>
      </c>
      <c r="U70" s="76"/>
      <c r="V70" s="122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286"/>
    </row>
    <row r="71" spans="1:42" x14ac:dyDescent="0.2">
      <c r="A71" s="103"/>
      <c r="B71" s="51"/>
      <c r="C71" s="121"/>
      <c r="D71" s="80"/>
      <c r="E71" s="77"/>
      <c r="F71" s="77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77"/>
      <c r="U71" s="78"/>
      <c r="V71" s="122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286"/>
    </row>
    <row r="72" spans="1:42" ht="18" customHeight="1" x14ac:dyDescent="0.2">
      <c r="A72" s="103"/>
      <c r="B72" s="51"/>
      <c r="C72" s="250">
        <v>2</v>
      </c>
      <c r="D72" s="81"/>
      <c r="E72" s="91"/>
      <c r="F72" s="91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3"/>
      <c r="V72" s="122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286"/>
    </row>
    <row r="73" spans="1:42" x14ac:dyDescent="0.2">
      <c r="A73" s="103"/>
      <c r="B73" s="51"/>
      <c r="C73" s="121"/>
      <c r="D73" s="79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6"/>
      <c r="V73" s="122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286"/>
    </row>
    <row r="74" spans="1:42" x14ac:dyDescent="0.2">
      <c r="A74" s="103"/>
      <c r="B74" s="51"/>
      <c r="C74" s="121"/>
      <c r="D74" s="79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6"/>
      <c r="V74" s="122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286"/>
    </row>
    <row r="75" spans="1:42" x14ac:dyDescent="0.2">
      <c r="A75" s="103"/>
      <c r="B75" s="51"/>
      <c r="C75" s="121"/>
      <c r="D75" s="79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6"/>
      <c r="V75" s="122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286"/>
    </row>
    <row r="76" spans="1:42" x14ac:dyDescent="0.2">
      <c r="A76" s="103"/>
      <c r="B76" s="51"/>
      <c r="C76" s="121"/>
      <c r="D76" s="79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6"/>
      <c r="V76" s="122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286"/>
    </row>
    <row r="77" spans="1:42" x14ac:dyDescent="0.2">
      <c r="A77" s="103"/>
      <c r="B77" s="51"/>
      <c r="C77" s="121"/>
      <c r="D77" s="79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6"/>
      <c r="V77" s="122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286"/>
    </row>
    <row r="78" spans="1:42" x14ac:dyDescent="0.2">
      <c r="A78" s="103"/>
      <c r="B78" s="51"/>
      <c r="C78" s="121"/>
      <c r="D78" s="79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6"/>
      <c r="V78" s="122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286"/>
    </row>
    <row r="79" spans="1:42" x14ac:dyDescent="0.2">
      <c r="A79" s="103"/>
      <c r="B79" s="51"/>
      <c r="C79" s="121"/>
      <c r="D79" s="79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6"/>
      <c r="V79" s="122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286"/>
    </row>
    <row r="80" spans="1:42" x14ac:dyDescent="0.2">
      <c r="A80" s="103"/>
      <c r="B80" s="51"/>
      <c r="C80" s="121"/>
      <c r="D80" s="79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6"/>
      <c r="V80" s="122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286"/>
    </row>
    <row r="81" spans="1:42" x14ac:dyDescent="0.2">
      <c r="A81" s="103"/>
      <c r="B81" s="51"/>
      <c r="C81" s="121"/>
      <c r="D81" s="79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6"/>
      <c r="V81" s="122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286"/>
    </row>
    <row r="82" spans="1:42" x14ac:dyDescent="0.2">
      <c r="A82" s="103"/>
      <c r="B82" s="51"/>
      <c r="C82" s="121"/>
      <c r="D82" s="79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6"/>
      <c r="V82" s="122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286"/>
    </row>
    <row r="83" spans="1:42" x14ac:dyDescent="0.2">
      <c r="A83" s="103"/>
      <c r="B83" s="51"/>
      <c r="C83" s="121"/>
      <c r="D83" s="79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6"/>
      <c r="V83" s="122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286"/>
    </row>
    <row r="84" spans="1:42" x14ac:dyDescent="0.2">
      <c r="A84" s="103"/>
      <c r="B84" s="51"/>
      <c r="C84" s="121"/>
      <c r="D84" s="79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6"/>
      <c r="V84" s="122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286"/>
    </row>
    <row r="85" spans="1:42" x14ac:dyDescent="0.2">
      <c r="A85" s="103"/>
      <c r="B85" s="51"/>
      <c r="C85" s="121"/>
      <c r="D85" s="79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6"/>
      <c r="V85" s="122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286"/>
    </row>
    <row r="86" spans="1:42" x14ac:dyDescent="0.2">
      <c r="A86" s="103"/>
      <c r="B86" s="51"/>
      <c r="C86" s="121"/>
      <c r="D86" s="79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6"/>
      <c r="V86" s="122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286"/>
    </row>
    <row r="87" spans="1:42" x14ac:dyDescent="0.2">
      <c r="A87" s="103"/>
      <c r="B87" s="51"/>
      <c r="C87" s="121"/>
      <c r="D87" s="79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6"/>
      <c r="V87" s="122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286"/>
    </row>
    <row r="88" spans="1:42" x14ac:dyDescent="0.2">
      <c r="A88" s="103"/>
      <c r="B88" s="51"/>
      <c r="C88" s="121"/>
      <c r="D88" s="79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6"/>
      <c r="V88" s="122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286"/>
    </row>
    <row r="89" spans="1:42" x14ac:dyDescent="0.2">
      <c r="A89" s="103"/>
      <c r="B89" s="51"/>
      <c r="C89" s="121"/>
      <c r="D89" s="79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6"/>
      <c r="V89" s="122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286"/>
    </row>
    <row r="90" spans="1:42" x14ac:dyDescent="0.2">
      <c r="A90" s="103"/>
      <c r="B90" s="51"/>
      <c r="C90" s="121"/>
      <c r="D90" s="79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6"/>
      <c r="V90" s="122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286"/>
    </row>
    <row r="91" spans="1:42" x14ac:dyDescent="0.2">
      <c r="A91" s="103"/>
      <c r="B91" s="51"/>
      <c r="C91" s="121"/>
      <c r="D91" s="79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6"/>
      <c r="V91" s="122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286"/>
    </row>
    <row r="92" spans="1:42" x14ac:dyDescent="0.2">
      <c r="A92" s="103"/>
      <c r="B92" s="51"/>
      <c r="C92" s="121"/>
      <c r="D92" s="79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6"/>
      <c r="V92" s="122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286"/>
    </row>
    <row r="93" spans="1:42" x14ac:dyDescent="0.2">
      <c r="A93" s="103"/>
      <c r="B93" s="51"/>
      <c r="C93" s="121"/>
      <c r="D93" s="80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8"/>
      <c r="V93" s="122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286"/>
    </row>
    <row r="94" spans="1:42" ht="15" customHeight="1" x14ac:dyDescent="0.2">
      <c r="A94" s="103"/>
      <c r="B94" s="51"/>
      <c r="C94" s="125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4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286"/>
    </row>
    <row r="95" spans="1:42" s="50" customFormat="1" x14ac:dyDescent="0.2">
      <c r="A95" s="51"/>
      <c r="B95" s="51"/>
      <c r="C95" s="413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413"/>
      <c r="V95" s="413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286"/>
    </row>
    <row r="96" spans="1:42" s="65" customFormat="1" x14ac:dyDescent="0.2">
      <c r="A96" s="728"/>
      <c r="B96" s="728"/>
      <c r="C96" s="727"/>
      <c r="D96" s="727"/>
      <c r="E96" s="727"/>
      <c r="F96" s="727"/>
      <c r="G96" s="727"/>
      <c r="H96" s="727"/>
      <c r="I96" s="727"/>
      <c r="J96" s="727"/>
      <c r="K96" s="727"/>
      <c r="L96" s="727"/>
      <c r="M96" s="727"/>
      <c r="N96" s="727"/>
      <c r="O96" s="727"/>
      <c r="P96" s="727"/>
      <c r="Q96" s="727"/>
      <c r="R96" s="727"/>
      <c r="S96" s="727"/>
      <c r="T96" s="727"/>
      <c r="U96" s="727"/>
      <c r="V96" s="727"/>
      <c r="W96" s="728"/>
      <c r="X96" s="728"/>
      <c r="Y96" s="728"/>
      <c r="Z96" s="728"/>
      <c r="AA96" s="728"/>
      <c r="AB96" s="728"/>
      <c r="AC96" s="728"/>
      <c r="AD96" s="728"/>
      <c r="AE96" s="728"/>
      <c r="AF96" s="728"/>
      <c r="AG96" s="728"/>
      <c r="AH96" s="728"/>
      <c r="AI96" s="728"/>
      <c r="AJ96" s="728"/>
      <c r="AK96" s="728"/>
      <c r="AL96" s="728"/>
      <c r="AM96" s="728"/>
      <c r="AN96" s="728"/>
      <c r="AO96" s="728"/>
      <c r="AP96" s="733"/>
    </row>
    <row r="97" spans="1:42" s="65" customFormat="1" x14ac:dyDescent="0.2">
      <c r="A97" s="728"/>
      <c r="B97" s="728"/>
      <c r="C97" s="728"/>
      <c r="D97" s="728"/>
      <c r="E97" s="728"/>
      <c r="F97" s="728"/>
      <c r="G97" s="728"/>
      <c r="H97" s="728"/>
      <c r="I97" s="728"/>
      <c r="J97" s="728"/>
      <c r="K97" s="728"/>
      <c r="L97" s="728"/>
      <c r="M97" s="728"/>
      <c r="N97" s="728"/>
      <c r="O97" s="728"/>
      <c r="P97" s="728"/>
      <c r="Q97" s="728"/>
      <c r="R97" s="728"/>
      <c r="S97" s="728"/>
      <c r="T97" s="728"/>
      <c r="U97" s="728"/>
      <c r="V97" s="728"/>
      <c r="W97" s="728"/>
      <c r="X97" s="728"/>
      <c r="Y97" s="728"/>
      <c r="Z97" s="728"/>
      <c r="AA97" s="728"/>
      <c r="AB97" s="728"/>
      <c r="AC97" s="728"/>
      <c r="AD97" s="728"/>
      <c r="AE97" s="728"/>
      <c r="AF97" s="728"/>
      <c r="AG97" s="728"/>
      <c r="AH97" s="728"/>
      <c r="AI97" s="728"/>
      <c r="AJ97" s="728"/>
      <c r="AK97" s="728"/>
      <c r="AL97" s="728"/>
      <c r="AM97" s="728"/>
      <c r="AN97" s="728"/>
      <c r="AO97" s="728"/>
      <c r="AP97" s="733"/>
    </row>
    <row r="98" spans="1:42" s="65" customFormat="1" x14ac:dyDescent="0.2">
      <c r="A98" s="728"/>
      <c r="B98" s="728"/>
      <c r="C98" s="728"/>
      <c r="D98" s="728"/>
      <c r="E98" s="728"/>
      <c r="F98" s="728"/>
      <c r="G98" s="728"/>
      <c r="H98" s="728"/>
      <c r="I98" s="728"/>
      <c r="J98" s="728"/>
      <c r="K98" s="728"/>
      <c r="L98" s="728"/>
      <c r="M98" s="728"/>
      <c r="N98" s="728"/>
      <c r="O98" s="728"/>
      <c r="P98" s="728"/>
      <c r="Q98" s="728"/>
      <c r="R98" s="728"/>
      <c r="S98" s="728"/>
      <c r="T98" s="728"/>
      <c r="U98" s="728"/>
      <c r="V98" s="728"/>
      <c r="W98" s="728"/>
      <c r="X98" s="728"/>
      <c r="Y98" s="728"/>
      <c r="Z98" s="728"/>
      <c r="AA98" s="728"/>
      <c r="AB98" s="728"/>
      <c r="AC98" s="728"/>
      <c r="AD98" s="728"/>
      <c r="AE98" s="728"/>
      <c r="AF98" s="728"/>
      <c r="AG98" s="728"/>
      <c r="AH98" s="728"/>
      <c r="AI98" s="728"/>
      <c r="AJ98" s="728"/>
      <c r="AK98" s="728"/>
      <c r="AL98" s="728"/>
      <c r="AM98" s="728"/>
      <c r="AN98" s="728"/>
      <c r="AO98" s="728"/>
      <c r="AP98" s="733"/>
    </row>
    <row r="99" spans="1:42" s="65" customFormat="1" x14ac:dyDescent="0.2">
      <c r="A99" s="728"/>
      <c r="B99" s="728"/>
      <c r="C99" s="728"/>
      <c r="D99" s="728"/>
      <c r="E99" s="728"/>
      <c r="F99" s="728"/>
      <c r="G99" s="728"/>
      <c r="H99" s="728"/>
      <c r="I99" s="728"/>
      <c r="J99" s="728"/>
      <c r="K99" s="728"/>
      <c r="L99" s="728"/>
      <c r="M99" s="728"/>
      <c r="N99" s="728"/>
      <c r="O99" s="728"/>
      <c r="P99" s="728"/>
      <c r="Q99" s="728"/>
      <c r="R99" s="728"/>
      <c r="S99" s="728"/>
      <c r="T99" s="728"/>
      <c r="U99" s="728"/>
      <c r="V99" s="728"/>
      <c r="W99" s="728"/>
      <c r="X99" s="728"/>
      <c r="Y99" s="728"/>
      <c r="Z99" s="728"/>
      <c r="AA99" s="728"/>
      <c r="AB99" s="728"/>
      <c r="AC99" s="728"/>
      <c r="AD99" s="728"/>
      <c r="AE99" s="728"/>
      <c r="AF99" s="728"/>
      <c r="AG99" s="728"/>
      <c r="AH99" s="728"/>
      <c r="AI99" s="728"/>
      <c r="AJ99" s="728"/>
      <c r="AK99" s="728"/>
      <c r="AL99" s="728"/>
      <c r="AM99" s="728"/>
      <c r="AN99" s="728"/>
      <c r="AO99" s="728"/>
      <c r="AP99" s="733"/>
    </row>
    <row r="100" spans="1:42" s="65" customFormat="1" x14ac:dyDescent="0.2">
      <c r="A100" s="728"/>
      <c r="B100" s="728"/>
      <c r="C100" s="728"/>
      <c r="D100" s="728"/>
      <c r="E100" s="728"/>
      <c r="F100" s="728"/>
      <c r="G100" s="728"/>
      <c r="H100" s="728"/>
      <c r="I100" s="728"/>
      <c r="J100" s="728"/>
      <c r="K100" s="728"/>
      <c r="L100" s="728"/>
      <c r="M100" s="728"/>
      <c r="N100" s="728"/>
      <c r="O100" s="728"/>
      <c r="P100" s="728"/>
      <c r="Q100" s="728"/>
      <c r="R100" s="728"/>
      <c r="S100" s="728"/>
      <c r="T100" s="728"/>
      <c r="U100" s="728"/>
      <c r="V100" s="728"/>
      <c r="W100" s="728"/>
      <c r="X100" s="728"/>
      <c r="Y100" s="728"/>
      <c r="Z100" s="728"/>
      <c r="AA100" s="728"/>
      <c r="AB100" s="728"/>
      <c r="AC100" s="728"/>
      <c r="AD100" s="728"/>
      <c r="AE100" s="728"/>
      <c r="AF100" s="728"/>
      <c r="AG100" s="728"/>
      <c r="AH100" s="728"/>
      <c r="AI100" s="728"/>
      <c r="AJ100" s="728"/>
      <c r="AK100" s="728"/>
      <c r="AL100" s="728"/>
      <c r="AM100" s="728"/>
      <c r="AN100" s="728"/>
      <c r="AO100" s="728"/>
      <c r="AP100" s="733"/>
    </row>
    <row r="101" spans="1:42" s="65" customFormat="1" x14ac:dyDescent="0.2">
      <c r="A101" s="728"/>
      <c r="B101" s="728"/>
      <c r="C101" s="728"/>
      <c r="D101" s="728"/>
      <c r="E101" s="728"/>
      <c r="F101" s="728"/>
      <c r="G101" s="728"/>
      <c r="H101" s="728"/>
      <c r="I101" s="728"/>
      <c r="J101" s="728"/>
      <c r="K101" s="728"/>
      <c r="L101" s="728"/>
      <c r="M101" s="728"/>
      <c r="N101" s="728"/>
      <c r="O101" s="728"/>
      <c r="P101" s="728"/>
      <c r="Q101" s="728"/>
      <c r="R101" s="728"/>
      <c r="S101" s="728"/>
      <c r="T101" s="728"/>
      <c r="U101" s="728"/>
      <c r="V101" s="728"/>
      <c r="W101" s="728"/>
      <c r="X101" s="728"/>
      <c r="Y101" s="728"/>
      <c r="Z101" s="728"/>
      <c r="AA101" s="728"/>
      <c r="AB101" s="728"/>
      <c r="AC101" s="728"/>
      <c r="AD101" s="728"/>
      <c r="AE101" s="728"/>
      <c r="AF101" s="728"/>
      <c r="AG101" s="728"/>
      <c r="AH101" s="728"/>
      <c r="AI101" s="728"/>
      <c r="AJ101" s="728"/>
      <c r="AK101" s="728"/>
      <c r="AL101" s="728"/>
      <c r="AM101" s="728"/>
      <c r="AN101" s="728"/>
      <c r="AO101" s="728"/>
      <c r="AP101" s="733"/>
    </row>
    <row r="102" spans="1:42" s="65" customFormat="1" x14ac:dyDescent="0.2">
      <c r="A102" s="728"/>
      <c r="B102" s="728"/>
      <c r="C102" s="728"/>
      <c r="D102" s="728"/>
      <c r="E102" s="728"/>
      <c r="F102" s="728"/>
      <c r="G102" s="728"/>
      <c r="H102" s="728"/>
      <c r="I102" s="728"/>
      <c r="J102" s="728"/>
      <c r="K102" s="728"/>
      <c r="L102" s="728"/>
      <c r="M102" s="728"/>
      <c r="N102" s="728"/>
      <c r="O102" s="728"/>
      <c r="P102" s="728"/>
      <c r="Q102" s="728"/>
      <c r="R102" s="728"/>
      <c r="S102" s="728"/>
      <c r="T102" s="728"/>
      <c r="U102" s="728"/>
      <c r="V102" s="728"/>
      <c r="W102" s="728"/>
      <c r="X102" s="728"/>
      <c r="Y102" s="728"/>
      <c r="Z102" s="728"/>
      <c r="AA102" s="728"/>
      <c r="AB102" s="728"/>
      <c r="AC102" s="728"/>
      <c r="AD102" s="728"/>
      <c r="AE102" s="728"/>
      <c r="AF102" s="728"/>
      <c r="AG102" s="728"/>
      <c r="AH102" s="728"/>
      <c r="AI102" s="728"/>
      <c r="AJ102" s="728"/>
      <c r="AK102" s="728"/>
      <c r="AL102" s="728"/>
      <c r="AM102" s="728"/>
      <c r="AN102" s="728"/>
      <c r="AO102" s="728"/>
      <c r="AP102" s="733"/>
    </row>
    <row r="103" spans="1:42" s="65" customFormat="1" x14ac:dyDescent="0.2">
      <c r="A103" s="728"/>
      <c r="B103" s="728"/>
      <c r="C103" s="728"/>
      <c r="D103" s="728"/>
      <c r="E103" s="728"/>
      <c r="F103" s="728"/>
      <c r="G103" s="728"/>
      <c r="H103" s="728"/>
      <c r="I103" s="728"/>
      <c r="J103" s="728"/>
      <c r="K103" s="728"/>
      <c r="L103" s="728"/>
      <c r="M103" s="728"/>
      <c r="N103" s="728"/>
      <c r="O103" s="728"/>
      <c r="P103" s="728"/>
      <c r="Q103" s="728"/>
      <c r="R103" s="728"/>
      <c r="S103" s="728"/>
      <c r="T103" s="728"/>
      <c r="U103" s="728"/>
      <c r="V103" s="728"/>
      <c r="W103" s="728"/>
      <c r="X103" s="728"/>
      <c r="Y103" s="728"/>
      <c r="Z103" s="728"/>
      <c r="AA103" s="728"/>
      <c r="AB103" s="728"/>
      <c r="AC103" s="728"/>
      <c r="AD103" s="728"/>
      <c r="AE103" s="728"/>
      <c r="AF103" s="728"/>
      <c r="AG103" s="728"/>
      <c r="AH103" s="728"/>
      <c r="AI103" s="728"/>
      <c r="AJ103" s="728"/>
      <c r="AK103" s="728"/>
      <c r="AL103" s="728"/>
      <c r="AM103" s="728"/>
      <c r="AN103" s="728"/>
      <c r="AO103" s="728"/>
      <c r="AP103" s="733"/>
    </row>
    <row r="104" spans="1:42" s="65" customFormat="1" x14ac:dyDescent="0.2">
      <c r="A104" s="728"/>
      <c r="B104" s="728"/>
      <c r="C104" s="728"/>
      <c r="D104" s="728"/>
      <c r="E104" s="728"/>
      <c r="F104" s="728"/>
      <c r="G104" s="728"/>
      <c r="H104" s="728"/>
      <c r="I104" s="728"/>
      <c r="J104" s="728"/>
      <c r="K104" s="728"/>
      <c r="L104" s="728"/>
      <c r="M104" s="728"/>
      <c r="N104" s="728"/>
      <c r="O104" s="728"/>
      <c r="P104" s="728"/>
      <c r="Q104" s="728"/>
      <c r="R104" s="728"/>
      <c r="S104" s="728"/>
      <c r="T104" s="728"/>
      <c r="U104" s="728"/>
      <c r="V104" s="728"/>
      <c r="W104" s="728"/>
      <c r="X104" s="728"/>
      <c r="Y104" s="728"/>
      <c r="Z104" s="728"/>
      <c r="AA104" s="728"/>
      <c r="AB104" s="728"/>
      <c r="AC104" s="728"/>
      <c r="AD104" s="728"/>
      <c r="AE104" s="728"/>
      <c r="AF104" s="728"/>
      <c r="AG104" s="728"/>
      <c r="AH104" s="728"/>
      <c r="AI104" s="728"/>
      <c r="AJ104" s="728"/>
      <c r="AK104" s="728"/>
      <c r="AL104" s="728"/>
      <c r="AM104" s="728"/>
      <c r="AN104" s="728"/>
      <c r="AO104" s="728"/>
      <c r="AP104" s="733"/>
    </row>
    <row r="105" spans="1:42" s="65" customFormat="1" x14ac:dyDescent="0.2">
      <c r="A105" s="728"/>
      <c r="B105" s="728"/>
      <c r="C105" s="728"/>
      <c r="D105" s="728"/>
      <c r="E105" s="728"/>
      <c r="F105" s="728"/>
      <c r="G105" s="728"/>
      <c r="H105" s="728"/>
      <c r="I105" s="728"/>
      <c r="J105" s="728"/>
      <c r="K105" s="728"/>
      <c r="L105" s="728"/>
      <c r="M105" s="728"/>
      <c r="N105" s="728"/>
      <c r="O105" s="728"/>
      <c r="P105" s="728"/>
      <c r="Q105" s="728"/>
      <c r="R105" s="728"/>
      <c r="S105" s="728"/>
      <c r="T105" s="728"/>
      <c r="U105" s="728"/>
      <c r="V105" s="728"/>
      <c r="W105" s="728"/>
      <c r="X105" s="728"/>
      <c r="Y105" s="728"/>
      <c r="Z105" s="728"/>
      <c r="AA105" s="728"/>
      <c r="AB105" s="728"/>
      <c r="AC105" s="728"/>
      <c r="AD105" s="728"/>
      <c r="AE105" s="728"/>
      <c r="AF105" s="728"/>
      <c r="AG105" s="728"/>
      <c r="AH105" s="728"/>
      <c r="AI105" s="728"/>
      <c r="AJ105" s="728"/>
      <c r="AK105" s="728"/>
      <c r="AL105" s="728"/>
      <c r="AM105" s="728"/>
      <c r="AN105" s="728"/>
      <c r="AO105" s="728"/>
      <c r="AP105" s="733"/>
    </row>
    <row r="106" spans="1:42" s="65" customFormat="1" x14ac:dyDescent="0.2">
      <c r="A106" s="728"/>
      <c r="B106" s="728"/>
      <c r="C106" s="728"/>
      <c r="D106" s="728"/>
      <c r="E106" s="728"/>
      <c r="F106" s="728"/>
      <c r="G106" s="728"/>
      <c r="H106" s="728"/>
      <c r="I106" s="728"/>
      <c r="J106" s="728"/>
      <c r="K106" s="728"/>
      <c r="L106" s="728"/>
      <c r="M106" s="728"/>
      <c r="N106" s="728"/>
      <c r="O106" s="728"/>
      <c r="P106" s="728"/>
      <c r="Q106" s="728"/>
      <c r="R106" s="728"/>
      <c r="S106" s="728"/>
      <c r="T106" s="728"/>
      <c r="U106" s="728"/>
      <c r="V106" s="728"/>
      <c r="W106" s="728"/>
      <c r="X106" s="728"/>
      <c r="Y106" s="728"/>
      <c r="Z106" s="728"/>
      <c r="AA106" s="728"/>
      <c r="AB106" s="728"/>
      <c r="AC106" s="728"/>
      <c r="AD106" s="728"/>
      <c r="AE106" s="728"/>
      <c r="AF106" s="728"/>
      <c r="AG106" s="728"/>
      <c r="AH106" s="728"/>
      <c r="AI106" s="728"/>
      <c r="AJ106" s="728"/>
      <c r="AK106" s="728"/>
      <c r="AL106" s="728"/>
      <c r="AM106" s="728"/>
      <c r="AN106" s="728"/>
      <c r="AO106" s="728"/>
      <c r="AP106" s="733"/>
    </row>
    <row r="107" spans="1:42" s="65" customFormat="1" x14ac:dyDescent="0.2">
      <c r="A107" s="728"/>
      <c r="B107" s="728"/>
      <c r="C107" s="728"/>
      <c r="D107" s="728"/>
      <c r="E107" s="728"/>
      <c r="F107" s="728"/>
      <c r="G107" s="728"/>
      <c r="H107" s="728"/>
      <c r="I107" s="728"/>
      <c r="J107" s="728"/>
      <c r="K107" s="728"/>
      <c r="L107" s="728"/>
      <c r="M107" s="728"/>
      <c r="N107" s="728"/>
      <c r="O107" s="728"/>
      <c r="P107" s="728"/>
      <c r="Q107" s="728"/>
      <c r="R107" s="728"/>
      <c r="S107" s="728"/>
      <c r="T107" s="728"/>
      <c r="U107" s="728"/>
      <c r="V107" s="728"/>
      <c r="W107" s="728"/>
      <c r="X107" s="728"/>
      <c r="Y107" s="728"/>
      <c r="Z107" s="728"/>
      <c r="AA107" s="728"/>
      <c r="AB107" s="728"/>
      <c r="AC107" s="728"/>
      <c r="AD107" s="728"/>
      <c r="AE107" s="728"/>
      <c r="AF107" s="728"/>
      <c r="AG107" s="728"/>
      <c r="AH107" s="728"/>
      <c r="AI107" s="728"/>
      <c r="AJ107" s="728"/>
      <c r="AK107" s="728"/>
      <c r="AL107" s="728"/>
      <c r="AM107" s="728"/>
      <c r="AN107" s="728"/>
      <c r="AO107" s="728"/>
      <c r="AP107" s="733"/>
    </row>
    <row r="108" spans="1:42" s="65" customFormat="1" x14ac:dyDescent="0.2">
      <c r="A108" s="728"/>
      <c r="B108" s="728"/>
      <c r="C108" s="728"/>
      <c r="D108" s="728"/>
      <c r="E108" s="728"/>
      <c r="F108" s="728"/>
      <c r="G108" s="728"/>
      <c r="H108" s="728"/>
      <c r="I108" s="728"/>
      <c r="J108" s="728"/>
      <c r="K108" s="728"/>
      <c r="L108" s="728"/>
      <c r="M108" s="728"/>
      <c r="N108" s="728"/>
      <c r="O108" s="728"/>
      <c r="P108" s="728"/>
      <c r="Q108" s="728"/>
      <c r="R108" s="728"/>
      <c r="S108" s="728"/>
      <c r="T108" s="728"/>
      <c r="U108" s="728"/>
      <c r="V108" s="728"/>
      <c r="W108" s="728"/>
      <c r="X108" s="728"/>
      <c r="Y108" s="728"/>
      <c r="Z108" s="728"/>
      <c r="AA108" s="728"/>
      <c r="AB108" s="728"/>
      <c r="AC108" s="728"/>
      <c r="AD108" s="728"/>
      <c r="AE108" s="728"/>
      <c r="AF108" s="728"/>
      <c r="AG108" s="728"/>
      <c r="AH108" s="728"/>
      <c r="AI108" s="728"/>
      <c r="AJ108" s="728"/>
      <c r="AK108" s="728"/>
      <c r="AL108" s="728"/>
      <c r="AM108" s="728"/>
      <c r="AN108" s="728"/>
      <c r="AO108" s="728"/>
      <c r="AP108" s="733"/>
    </row>
    <row r="109" spans="1:42" s="65" customFormat="1" x14ac:dyDescent="0.2">
      <c r="A109" s="728"/>
      <c r="B109" s="728"/>
      <c r="C109" s="728"/>
      <c r="D109" s="728"/>
      <c r="E109" s="728"/>
      <c r="F109" s="728"/>
      <c r="G109" s="728"/>
      <c r="H109" s="728"/>
      <c r="I109" s="728"/>
      <c r="J109" s="728"/>
      <c r="K109" s="728"/>
      <c r="L109" s="728"/>
      <c r="M109" s="728"/>
      <c r="N109" s="728"/>
      <c r="O109" s="728"/>
      <c r="P109" s="728"/>
      <c r="Q109" s="728"/>
      <c r="R109" s="728"/>
      <c r="S109" s="728"/>
      <c r="T109" s="728"/>
      <c r="U109" s="728"/>
      <c r="V109" s="728"/>
      <c r="W109" s="728"/>
      <c r="X109" s="728"/>
      <c r="Y109" s="728"/>
      <c r="Z109" s="728"/>
      <c r="AA109" s="728"/>
      <c r="AB109" s="728"/>
      <c r="AC109" s="728"/>
      <c r="AD109" s="728"/>
      <c r="AE109" s="728"/>
      <c r="AF109" s="728"/>
      <c r="AG109" s="728"/>
      <c r="AH109" s="728"/>
      <c r="AI109" s="728"/>
      <c r="AJ109" s="728"/>
      <c r="AK109" s="728"/>
      <c r="AL109" s="728"/>
      <c r="AM109" s="728"/>
      <c r="AN109" s="728"/>
      <c r="AO109" s="728"/>
      <c r="AP109" s="733"/>
    </row>
    <row r="110" spans="1:42" s="65" customFormat="1" x14ac:dyDescent="0.2">
      <c r="A110" s="728"/>
      <c r="B110" s="728"/>
      <c r="C110" s="728"/>
      <c r="D110" s="728"/>
      <c r="E110" s="728"/>
      <c r="F110" s="728"/>
      <c r="G110" s="728"/>
      <c r="H110" s="728"/>
      <c r="I110" s="728"/>
      <c r="J110" s="728"/>
      <c r="K110" s="728"/>
      <c r="L110" s="728"/>
      <c r="M110" s="728"/>
      <c r="N110" s="728"/>
      <c r="O110" s="728"/>
      <c r="P110" s="728"/>
      <c r="Q110" s="728"/>
      <c r="R110" s="728"/>
      <c r="S110" s="728"/>
      <c r="T110" s="728"/>
      <c r="U110" s="728"/>
      <c r="V110" s="728"/>
      <c r="W110" s="728"/>
      <c r="X110" s="728"/>
      <c r="Y110" s="728"/>
      <c r="Z110" s="728"/>
      <c r="AA110" s="728"/>
      <c r="AB110" s="728"/>
      <c r="AC110" s="728"/>
      <c r="AD110" s="728"/>
      <c r="AE110" s="728"/>
      <c r="AF110" s="728"/>
      <c r="AG110" s="728"/>
      <c r="AH110" s="728"/>
      <c r="AI110" s="728"/>
      <c r="AJ110" s="728"/>
      <c r="AK110" s="728"/>
      <c r="AL110" s="728"/>
      <c r="AM110" s="728"/>
      <c r="AN110" s="728"/>
      <c r="AO110" s="728"/>
      <c r="AP110" s="733"/>
    </row>
    <row r="111" spans="1:42" s="65" customFormat="1" x14ac:dyDescent="0.2">
      <c r="A111" s="728"/>
      <c r="B111" s="728"/>
      <c r="C111" s="728"/>
      <c r="D111" s="728"/>
      <c r="E111" s="728"/>
      <c r="F111" s="728"/>
      <c r="G111" s="728"/>
      <c r="H111" s="728"/>
      <c r="I111" s="728"/>
      <c r="J111" s="728"/>
      <c r="K111" s="728"/>
      <c r="L111" s="728"/>
      <c r="M111" s="728"/>
      <c r="N111" s="728"/>
      <c r="O111" s="728"/>
      <c r="P111" s="728"/>
      <c r="Q111" s="728"/>
      <c r="R111" s="728"/>
      <c r="S111" s="728"/>
      <c r="T111" s="728"/>
      <c r="U111" s="728"/>
      <c r="V111" s="728"/>
      <c r="W111" s="728"/>
      <c r="X111" s="728"/>
      <c r="Y111" s="728"/>
      <c r="Z111" s="728"/>
      <c r="AA111" s="728"/>
      <c r="AB111" s="728"/>
      <c r="AC111" s="728"/>
      <c r="AD111" s="728"/>
      <c r="AE111" s="728"/>
      <c r="AF111" s="728"/>
      <c r="AG111" s="728"/>
      <c r="AH111" s="728"/>
      <c r="AI111" s="728"/>
      <c r="AJ111" s="728"/>
      <c r="AK111" s="728"/>
      <c r="AL111" s="728"/>
      <c r="AM111" s="728"/>
      <c r="AN111" s="728"/>
      <c r="AO111" s="728"/>
      <c r="AP111" s="733"/>
    </row>
    <row r="112" spans="1:42" s="65" customFormat="1" x14ac:dyDescent="0.2">
      <c r="A112" s="728"/>
      <c r="B112" s="728"/>
      <c r="C112" s="728"/>
      <c r="D112" s="728"/>
      <c r="E112" s="728"/>
      <c r="F112" s="728"/>
      <c r="G112" s="728"/>
      <c r="H112" s="728"/>
      <c r="I112" s="728"/>
      <c r="J112" s="728"/>
      <c r="K112" s="728"/>
      <c r="L112" s="728"/>
      <c r="M112" s="728"/>
      <c r="N112" s="728"/>
      <c r="O112" s="728"/>
      <c r="P112" s="728"/>
      <c r="Q112" s="728"/>
      <c r="R112" s="728"/>
      <c r="S112" s="728"/>
      <c r="T112" s="728"/>
      <c r="U112" s="728"/>
      <c r="V112" s="728"/>
      <c r="W112" s="728"/>
      <c r="X112" s="728"/>
      <c r="Y112" s="728"/>
      <c r="Z112" s="728"/>
      <c r="AA112" s="728"/>
      <c r="AB112" s="728"/>
      <c r="AC112" s="728"/>
      <c r="AD112" s="728"/>
      <c r="AE112" s="728"/>
      <c r="AF112" s="728"/>
      <c r="AG112" s="728"/>
      <c r="AH112" s="728"/>
      <c r="AI112" s="728"/>
      <c r="AJ112" s="728"/>
      <c r="AK112" s="728"/>
      <c r="AL112" s="728"/>
      <c r="AM112" s="728"/>
      <c r="AN112" s="728"/>
      <c r="AO112" s="728"/>
      <c r="AP112" s="733"/>
    </row>
    <row r="113" spans="1:42" s="65" customFormat="1" x14ac:dyDescent="0.2">
      <c r="A113" s="728"/>
      <c r="B113" s="728"/>
      <c r="C113" s="728"/>
      <c r="D113" s="728"/>
      <c r="E113" s="728"/>
      <c r="F113" s="728"/>
      <c r="G113" s="728"/>
      <c r="H113" s="728"/>
      <c r="I113" s="728"/>
      <c r="J113" s="728"/>
      <c r="K113" s="728"/>
      <c r="L113" s="728"/>
      <c r="M113" s="728"/>
      <c r="N113" s="728"/>
      <c r="O113" s="728"/>
      <c r="P113" s="728"/>
      <c r="Q113" s="728"/>
      <c r="R113" s="728"/>
      <c r="S113" s="728"/>
      <c r="T113" s="728"/>
      <c r="U113" s="728"/>
      <c r="V113" s="728"/>
      <c r="W113" s="728"/>
      <c r="X113" s="728"/>
      <c r="Y113" s="728"/>
      <c r="Z113" s="728"/>
      <c r="AA113" s="728"/>
      <c r="AB113" s="728"/>
      <c r="AC113" s="728"/>
      <c r="AD113" s="728"/>
      <c r="AE113" s="728"/>
      <c r="AF113" s="728"/>
      <c r="AG113" s="728"/>
      <c r="AH113" s="728"/>
      <c r="AI113" s="728"/>
      <c r="AJ113" s="728"/>
      <c r="AK113" s="728"/>
      <c r="AL113" s="728"/>
      <c r="AM113" s="728"/>
      <c r="AN113" s="728"/>
      <c r="AO113" s="728"/>
      <c r="AP113" s="733"/>
    </row>
    <row r="114" spans="1:42" s="65" customFormat="1" x14ac:dyDescent="0.2">
      <c r="A114" s="728"/>
      <c r="B114" s="728"/>
      <c r="C114" s="728"/>
      <c r="D114" s="728"/>
      <c r="E114" s="728"/>
      <c r="F114" s="728"/>
      <c r="G114" s="728"/>
      <c r="H114" s="728"/>
      <c r="I114" s="728"/>
      <c r="J114" s="728"/>
      <c r="K114" s="728"/>
      <c r="L114" s="728"/>
      <c r="M114" s="728"/>
      <c r="N114" s="728"/>
      <c r="O114" s="728"/>
      <c r="P114" s="728"/>
      <c r="Q114" s="728"/>
      <c r="R114" s="728"/>
      <c r="S114" s="728"/>
      <c r="T114" s="728"/>
      <c r="U114" s="728"/>
      <c r="V114" s="728"/>
      <c r="W114" s="728"/>
      <c r="X114" s="728"/>
      <c r="Y114" s="728"/>
      <c r="Z114" s="728"/>
      <c r="AA114" s="728"/>
      <c r="AB114" s="728"/>
      <c r="AC114" s="728"/>
      <c r="AD114" s="728"/>
      <c r="AE114" s="728"/>
      <c r="AF114" s="728"/>
      <c r="AG114" s="728"/>
      <c r="AH114" s="728"/>
      <c r="AI114" s="728"/>
      <c r="AJ114" s="728"/>
      <c r="AK114" s="728"/>
      <c r="AL114" s="728"/>
      <c r="AM114" s="728"/>
      <c r="AN114" s="728"/>
      <c r="AO114" s="728"/>
      <c r="AP114" s="733"/>
    </row>
    <row r="115" spans="1:42" s="65" customFormat="1" x14ac:dyDescent="0.2">
      <c r="A115" s="728"/>
      <c r="B115" s="728"/>
      <c r="C115" s="728"/>
      <c r="D115" s="728"/>
      <c r="E115" s="728"/>
      <c r="F115" s="728"/>
      <c r="G115" s="728"/>
      <c r="H115" s="728"/>
      <c r="I115" s="728"/>
      <c r="J115" s="728"/>
      <c r="K115" s="728"/>
      <c r="L115" s="728"/>
      <c r="M115" s="728"/>
      <c r="N115" s="728"/>
      <c r="O115" s="728"/>
      <c r="P115" s="728"/>
      <c r="Q115" s="728"/>
      <c r="R115" s="728"/>
      <c r="S115" s="728"/>
      <c r="T115" s="728"/>
      <c r="U115" s="728"/>
      <c r="V115" s="728"/>
      <c r="W115" s="728"/>
      <c r="X115" s="728"/>
      <c r="Y115" s="728"/>
      <c r="Z115" s="728"/>
      <c r="AA115" s="728"/>
      <c r="AB115" s="728"/>
      <c r="AC115" s="728"/>
      <c r="AD115" s="728"/>
      <c r="AE115" s="728"/>
      <c r="AF115" s="728"/>
      <c r="AG115" s="728"/>
      <c r="AH115" s="728"/>
      <c r="AI115" s="728"/>
      <c r="AJ115" s="728"/>
      <c r="AK115" s="728"/>
      <c r="AL115" s="728"/>
      <c r="AM115" s="728"/>
      <c r="AN115" s="728"/>
      <c r="AO115" s="728"/>
      <c r="AP115" s="733"/>
    </row>
    <row r="116" spans="1:42" s="65" customFormat="1" x14ac:dyDescent="0.2">
      <c r="A116" s="728"/>
      <c r="B116" s="728"/>
      <c r="C116" s="728"/>
      <c r="D116" s="728"/>
      <c r="E116" s="728"/>
      <c r="F116" s="728"/>
      <c r="G116" s="728"/>
      <c r="H116" s="728"/>
      <c r="I116" s="728"/>
      <c r="J116" s="728"/>
      <c r="K116" s="728"/>
      <c r="L116" s="728"/>
      <c r="M116" s="728"/>
      <c r="N116" s="728"/>
      <c r="O116" s="728"/>
      <c r="P116" s="728"/>
      <c r="Q116" s="728"/>
      <c r="R116" s="728"/>
      <c r="S116" s="728"/>
      <c r="T116" s="728"/>
      <c r="U116" s="728"/>
      <c r="V116" s="728"/>
      <c r="W116" s="728"/>
      <c r="X116" s="728"/>
      <c r="Y116" s="728"/>
      <c r="Z116" s="728"/>
      <c r="AA116" s="728"/>
      <c r="AB116" s="728"/>
      <c r="AC116" s="728"/>
      <c r="AD116" s="728"/>
      <c r="AE116" s="728"/>
      <c r="AF116" s="728"/>
      <c r="AG116" s="728"/>
      <c r="AH116" s="728"/>
      <c r="AI116" s="728"/>
      <c r="AJ116" s="728"/>
      <c r="AK116" s="728"/>
      <c r="AL116" s="728"/>
      <c r="AM116" s="728"/>
      <c r="AN116" s="728"/>
      <c r="AO116" s="728"/>
      <c r="AP116" s="733"/>
    </row>
    <row r="117" spans="1:42" s="65" customFormat="1" x14ac:dyDescent="0.2">
      <c r="A117" s="728"/>
      <c r="B117" s="728"/>
      <c r="C117" s="728"/>
      <c r="D117" s="728"/>
      <c r="E117" s="728"/>
      <c r="F117" s="728"/>
      <c r="G117" s="728"/>
      <c r="H117" s="728"/>
      <c r="I117" s="728"/>
      <c r="J117" s="728"/>
      <c r="K117" s="728"/>
      <c r="L117" s="728"/>
      <c r="M117" s="728"/>
      <c r="N117" s="728"/>
      <c r="O117" s="728"/>
      <c r="P117" s="728"/>
      <c r="Q117" s="728"/>
      <c r="R117" s="728"/>
      <c r="S117" s="728"/>
      <c r="T117" s="728"/>
      <c r="U117" s="728"/>
      <c r="V117" s="728"/>
      <c r="W117" s="728"/>
      <c r="X117" s="728"/>
      <c r="Y117" s="728"/>
      <c r="Z117" s="728"/>
      <c r="AA117" s="728"/>
      <c r="AB117" s="728"/>
      <c r="AC117" s="728"/>
      <c r="AD117" s="728"/>
      <c r="AE117" s="728"/>
      <c r="AF117" s="728"/>
      <c r="AG117" s="728"/>
      <c r="AH117" s="728"/>
      <c r="AI117" s="728"/>
      <c r="AJ117" s="728"/>
      <c r="AK117" s="728"/>
      <c r="AL117" s="728"/>
      <c r="AM117" s="728"/>
      <c r="AN117" s="728"/>
      <c r="AO117" s="728"/>
      <c r="AP117" s="733"/>
    </row>
    <row r="118" spans="1:42" s="65" customFormat="1" x14ac:dyDescent="0.2">
      <c r="A118" s="728"/>
      <c r="B118" s="728"/>
      <c r="C118" s="728"/>
      <c r="D118" s="728"/>
      <c r="E118" s="728"/>
      <c r="F118" s="728"/>
      <c r="G118" s="728"/>
      <c r="H118" s="728"/>
      <c r="I118" s="728"/>
      <c r="J118" s="728"/>
      <c r="K118" s="728"/>
      <c r="L118" s="728"/>
      <c r="M118" s="728"/>
      <c r="N118" s="728"/>
      <c r="O118" s="728"/>
      <c r="P118" s="728"/>
      <c r="Q118" s="728"/>
      <c r="R118" s="728"/>
      <c r="S118" s="728"/>
      <c r="T118" s="728"/>
      <c r="U118" s="728"/>
      <c r="V118" s="728"/>
      <c r="W118" s="728"/>
      <c r="X118" s="728"/>
      <c r="Y118" s="728"/>
      <c r="Z118" s="728"/>
      <c r="AA118" s="728"/>
      <c r="AB118" s="728"/>
      <c r="AC118" s="728"/>
      <c r="AD118" s="728"/>
      <c r="AE118" s="728"/>
      <c r="AF118" s="728"/>
      <c r="AG118" s="728"/>
      <c r="AH118" s="728"/>
      <c r="AI118" s="728"/>
      <c r="AJ118" s="728"/>
      <c r="AK118" s="728"/>
      <c r="AL118" s="728"/>
      <c r="AM118" s="728"/>
      <c r="AN118" s="728"/>
      <c r="AO118" s="728"/>
      <c r="AP118" s="733"/>
    </row>
    <row r="119" spans="1:42" s="65" customFormat="1" x14ac:dyDescent="0.2">
      <c r="A119" s="728"/>
      <c r="B119" s="728"/>
      <c r="C119" s="728"/>
      <c r="D119" s="728"/>
      <c r="E119" s="728"/>
      <c r="F119" s="728"/>
      <c r="G119" s="728"/>
      <c r="H119" s="728"/>
      <c r="I119" s="728"/>
      <c r="J119" s="728"/>
      <c r="K119" s="728"/>
      <c r="L119" s="728"/>
      <c r="M119" s="728"/>
      <c r="N119" s="728"/>
      <c r="O119" s="728"/>
      <c r="P119" s="728"/>
      <c r="Q119" s="728"/>
      <c r="R119" s="728"/>
      <c r="S119" s="728"/>
      <c r="T119" s="728"/>
      <c r="U119" s="728"/>
      <c r="V119" s="728"/>
      <c r="W119" s="728"/>
      <c r="X119" s="728"/>
      <c r="Y119" s="728"/>
      <c r="Z119" s="728"/>
      <c r="AA119" s="728"/>
      <c r="AB119" s="728"/>
      <c r="AC119" s="728"/>
      <c r="AD119" s="728"/>
      <c r="AE119" s="728"/>
      <c r="AF119" s="728"/>
      <c r="AG119" s="728"/>
      <c r="AH119" s="728"/>
      <c r="AI119" s="728"/>
      <c r="AJ119" s="728"/>
      <c r="AK119" s="728"/>
      <c r="AL119" s="728"/>
      <c r="AM119" s="728"/>
      <c r="AN119" s="728"/>
      <c r="AO119" s="728"/>
      <c r="AP119" s="733"/>
    </row>
    <row r="120" spans="1:42" s="65" customFormat="1" x14ac:dyDescent="0.2">
      <c r="A120" s="728"/>
      <c r="B120" s="728"/>
      <c r="C120" s="728"/>
      <c r="D120" s="728"/>
      <c r="E120" s="728"/>
      <c r="F120" s="728"/>
      <c r="G120" s="728"/>
      <c r="H120" s="728"/>
      <c r="I120" s="728"/>
      <c r="J120" s="728"/>
      <c r="K120" s="728"/>
      <c r="L120" s="728"/>
      <c r="M120" s="728"/>
      <c r="N120" s="728"/>
      <c r="O120" s="728"/>
      <c r="P120" s="728"/>
      <c r="Q120" s="728"/>
      <c r="R120" s="728"/>
      <c r="S120" s="728"/>
      <c r="T120" s="728"/>
      <c r="U120" s="728"/>
      <c r="V120" s="728"/>
      <c r="W120" s="728"/>
      <c r="X120" s="728"/>
      <c r="Y120" s="728"/>
      <c r="Z120" s="728"/>
      <c r="AA120" s="728"/>
      <c r="AB120" s="728"/>
      <c r="AC120" s="728"/>
      <c r="AD120" s="728"/>
      <c r="AE120" s="728"/>
      <c r="AF120" s="728"/>
      <c r="AG120" s="728"/>
      <c r="AH120" s="728"/>
      <c r="AI120" s="728"/>
      <c r="AJ120" s="728"/>
      <c r="AK120" s="728"/>
      <c r="AL120" s="728"/>
      <c r="AM120" s="728"/>
      <c r="AN120" s="728"/>
      <c r="AO120" s="728"/>
      <c r="AP120" s="733"/>
    </row>
    <row r="121" spans="1:42" s="65" customFormat="1" x14ac:dyDescent="0.2">
      <c r="A121" s="728"/>
      <c r="B121" s="728"/>
      <c r="C121" s="728"/>
      <c r="D121" s="728"/>
      <c r="E121" s="728"/>
      <c r="F121" s="728"/>
      <c r="G121" s="728"/>
      <c r="H121" s="728"/>
      <c r="I121" s="728"/>
      <c r="J121" s="728"/>
      <c r="K121" s="728"/>
      <c r="L121" s="728"/>
      <c r="M121" s="728"/>
      <c r="N121" s="728"/>
      <c r="O121" s="728"/>
      <c r="P121" s="728"/>
      <c r="Q121" s="728"/>
      <c r="R121" s="728"/>
      <c r="S121" s="728"/>
      <c r="T121" s="728"/>
      <c r="U121" s="728"/>
      <c r="V121" s="728"/>
      <c r="W121" s="728"/>
      <c r="X121" s="728"/>
      <c r="Y121" s="728"/>
      <c r="Z121" s="728"/>
      <c r="AA121" s="728"/>
      <c r="AB121" s="728"/>
      <c r="AC121" s="728"/>
      <c r="AD121" s="728"/>
      <c r="AE121" s="728"/>
      <c r="AF121" s="728"/>
      <c r="AG121" s="728"/>
      <c r="AH121" s="728"/>
      <c r="AI121" s="728"/>
      <c r="AJ121" s="728"/>
      <c r="AK121" s="728"/>
      <c r="AL121" s="728"/>
      <c r="AM121" s="728"/>
      <c r="AN121" s="728"/>
      <c r="AO121" s="728"/>
      <c r="AP121" s="733"/>
    </row>
    <row r="122" spans="1:42" s="65" customFormat="1" x14ac:dyDescent="0.2">
      <c r="A122" s="728"/>
      <c r="B122" s="728"/>
      <c r="C122" s="728"/>
      <c r="D122" s="728"/>
      <c r="E122" s="728"/>
      <c r="F122" s="728"/>
      <c r="G122" s="728"/>
      <c r="H122" s="728"/>
      <c r="I122" s="728"/>
      <c r="J122" s="728"/>
      <c r="K122" s="728"/>
      <c r="L122" s="728"/>
      <c r="M122" s="728"/>
      <c r="N122" s="728"/>
      <c r="O122" s="728"/>
      <c r="P122" s="728"/>
      <c r="Q122" s="728"/>
      <c r="R122" s="728"/>
      <c r="S122" s="728"/>
      <c r="T122" s="728"/>
      <c r="U122" s="728"/>
      <c r="V122" s="728"/>
      <c r="W122" s="728"/>
      <c r="X122" s="728"/>
      <c r="Y122" s="728"/>
      <c r="Z122" s="728"/>
      <c r="AA122" s="728"/>
      <c r="AB122" s="728"/>
      <c r="AC122" s="728"/>
      <c r="AD122" s="728"/>
      <c r="AE122" s="728"/>
      <c r="AF122" s="728"/>
      <c r="AG122" s="728"/>
      <c r="AH122" s="728"/>
      <c r="AI122" s="728"/>
      <c r="AJ122" s="728"/>
      <c r="AK122" s="728"/>
      <c r="AL122" s="728"/>
      <c r="AM122" s="728"/>
      <c r="AN122" s="728"/>
      <c r="AO122" s="728"/>
      <c r="AP122" s="733"/>
    </row>
    <row r="123" spans="1:42" s="65" customFormat="1" x14ac:dyDescent="0.2">
      <c r="A123" s="728"/>
      <c r="B123" s="728"/>
      <c r="C123" s="728"/>
      <c r="D123" s="728"/>
      <c r="E123" s="728"/>
      <c r="F123" s="728"/>
      <c r="G123" s="728"/>
      <c r="H123" s="728"/>
      <c r="I123" s="728"/>
      <c r="J123" s="728"/>
      <c r="K123" s="728"/>
      <c r="L123" s="728"/>
      <c r="M123" s="728"/>
      <c r="N123" s="728"/>
      <c r="O123" s="728"/>
      <c r="P123" s="728"/>
      <c r="Q123" s="728"/>
      <c r="R123" s="728"/>
      <c r="S123" s="728"/>
      <c r="T123" s="728"/>
      <c r="U123" s="728"/>
      <c r="V123" s="728"/>
      <c r="W123" s="728"/>
      <c r="X123" s="728"/>
      <c r="Y123" s="728"/>
      <c r="Z123" s="728"/>
      <c r="AA123" s="728"/>
      <c r="AB123" s="728"/>
      <c r="AC123" s="728"/>
      <c r="AD123" s="728"/>
      <c r="AE123" s="728"/>
      <c r="AF123" s="728"/>
      <c r="AG123" s="728"/>
      <c r="AH123" s="728"/>
      <c r="AI123" s="728"/>
      <c r="AJ123" s="728"/>
      <c r="AK123" s="728"/>
      <c r="AL123" s="728"/>
      <c r="AM123" s="728"/>
      <c r="AN123" s="728"/>
      <c r="AO123" s="728"/>
      <c r="AP123" s="733"/>
    </row>
    <row r="124" spans="1:42" s="65" customFormat="1" x14ac:dyDescent="0.2">
      <c r="A124" s="728"/>
      <c r="B124" s="728"/>
      <c r="C124" s="728"/>
      <c r="D124" s="728"/>
      <c r="E124" s="728"/>
      <c r="F124" s="728"/>
      <c r="G124" s="728"/>
      <c r="H124" s="728"/>
      <c r="I124" s="728"/>
      <c r="J124" s="728"/>
      <c r="K124" s="728"/>
      <c r="L124" s="728"/>
      <c r="M124" s="728"/>
      <c r="N124" s="728"/>
      <c r="O124" s="728"/>
      <c r="P124" s="728"/>
      <c r="Q124" s="728"/>
      <c r="R124" s="728"/>
      <c r="S124" s="728"/>
      <c r="T124" s="728"/>
      <c r="U124" s="728"/>
      <c r="V124" s="728"/>
      <c r="W124" s="728"/>
      <c r="X124" s="728"/>
      <c r="Y124" s="728"/>
      <c r="Z124" s="728"/>
      <c r="AA124" s="728"/>
      <c r="AB124" s="728"/>
      <c r="AC124" s="728"/>
      <c r="AD124" s="728"/>
      <c r="AE124" s="728"/>
      <c r="AF124" s="728"/>
      <c r="AG124" s="728"/>
      <c r="AH124" s="728"/>
      <c r="AI124" s="728"/>
      <c r="AJ124" s="728"/>
      <c r="AK124" s="728"/>
      <c r="AL124" s="728"/>
      <c r="AM124" s="728"/>
      <c r="AN124" s="728"/>
      <c r="AO124" s="728"/>
      <c r="AP124" s="733"/>
    </row>
    <row r="125" spans="1:42" s="65" customFormat="1" x14ac:dyDescent="0.2">
      <c r="A125" s="728"/>
      <c r="B125" s="728"/>
      <c r="C125" s="728"/>
      <c r="D125" s="728"/>
      <c r="E125" s="728"/>
      <c r="F125" s="728"/>
      <c r="G125" s="728"/>
      <c r="H125" s="728"/>
      <c r="I125" s="728"/>
      <c r="J125" s="728"/>
      <c r="K125" s="728"/>
      <c r="L125" s="728"/>
      <c r="M125" s="728"/>
      <c r="N125" s="728"/>
      <c r="O125" s="728"/>
      <c r="P125" s="728"/>
      <c r="Q125" s="728"/>
      <c r="R125" s="728"/>
      <c r="S125" s="728"/>
      <c r="T125" s="728"/>
      <c r="U125" s="728"/>
      <c r="V125" s="728"/>
      <c r="W125" s="728"/>
      <c r="X125" s="728"/>
      <c r="Y125" s="728"/>
      <c r="Z125" s="728"/>
      <c r="AA125" s="728"/>
      <c r="AB125" s="728"/>
      <c r="AC125" s="728"/>
      <c r="AD125" s="728"/>
      <c r="AE125" s="728"/>
      <c r="AF125" s="728"/>
      <c r="AG125" s="728"/>
      <c r="AH125" s="728"/>
      <c r="AI125" s="728"/>
      <c r="AJ125" s="728"/>
      <c r="AK125" s="728"/>
      <c r="AL125" s="728"/>
      <c r="AM125" s="728"/>
      <c r="AN125" s="728"/>
      <c r="AO125" s="728"/>
      <c r="AP125" s="733"/>
    </row>
    <row r="126" spans="1:42" s="65" customFormat="1" x14ac:dyDescent="0.2">
      <c r="A126" s="728"/>
      <c r="B126" s="728"/>
      <c r="C126" s="728"/>
      <c r="D126" s="728"/>
      <c r="E126" s="728"/>
      <c r="F126" s="728"/>
      <c r="G126" s="728"/>
      <c r="H126" s="728"/>
      <c r="I126" s="728"/>
      <c r="J126" s="728"/>
      <c r="K126" s="728"/>
      <c r="L126" s="728"/>
      <c r="M126" s="728"/>
      <c r="N126" s="728"/>
      <c r="O126" s="728"/>
      <c r="P126" s="728"/>
      <c r="Q126" s="728"/>
      <c r="R126" s="728"/>
      <c r="S126" s="728"/>
      <c r="T126" s="728"/>
      <c r="U126" s="728"/>
      <c r="V126" s="728"/>
      <c r="W126" s="728"/>
      <c r="X126" s="728"/>
      <c r="Y126" s="728"/>
      <c r="Z126" s="728"/>
      <c r="AA126" s="728"/>
      <c r="AB126" s="728"/>
      <c r="AC126" s="728"/>
      <c r="AD126" s="728"/>
      <c r="AE126" s="728"/>
      <c r="AF126" s="728"/>
      <c r="AG126" s="728"/>
      <c r="AH126" s="728"/>
      <c r="AI126" s="728"/>
      <c r="AJ126" s="728"/>
      <c r="AK126" s="728"/>
      <c r="AL126" s="728"/>
      <c r="AM126" s="728"/>
      <c r="AN126" s="728"/>
      <c r="AO126" s="728"/>
      <c r="AP126" s="733"/>
    </row>
    <row r="127" spans="1:42" s="65" customFormat="1" x14ac:dyDescent="0.2">
      <c r="A127" s="728"/>
      <c r="B127" s="728"/>
      <c r="C127" s="728"/>
      <c r="D127" s="728"/>
      <c r="E127" s="728"/>
      <c r="F127" s="728"/>
      <c r="G127" s="728"/>
      <c r="H127" s="728"/>
      <c r="I127" s="728"/>
      <c r="J127" s="728"/>
      <c r="K127" s="728"/>
      <c r="L127" s="728"/>
      <c r="M127" s="728"/>
      <c r="N127" s="728"/>
      <c r="O127" s="728"/>
      <c r="P127" s="728"/>
      <c r="Q127" s="728"/>
      <c r="R127" s="728"/>
      <c r="S127" s="728"/>
      <c r="T127" s="728"/>
      <c r="U127" s="728"/>
      <c r="V127" s="728"/>
      <c r="W127" s="728"/>
      <c r="X127" s="728"/>
      <c r="Y127" s="728"/>
      <c r="Z127" s="728"/>
      <c r="AA127" s="728"/>
      <c r="AB127" s="728"/>
      <c r="AC127" s="728"/>
      <c r="AD127" s="728"/>
      <c r="AE127" s="728"/>
      <c r="AF127" s="728"/>
      <c r="AG127" s="728"/>
      <c r="AH127" s="728"/>
      <c r="AI127" s="728"/>
      <c r="AJ127" s="728"/>
      <c r="AK127" s="728"/>
      <c r="AL127" s="728"/>
      <c r="AM127" s="728"/>
      <c r="AN127" s="728"/>
      <c r="AO127" s="728"/>
      <c r="AP127" s="733"/>
    </row>
    <row r="128" spans="1:42" s="65" customFormat="1" x14ac:dyDescent="0.2">
      <c r="A128" s="728"/>
      <c r="B128" s="728"/>
      <c r="C128" s="728"/>
      <c r="D128" s="728"/>
      <c r="E128" s="728"/>
      <c r="F128" s="728"/>
      <c r="G128" s="728"/>
      <c r="H128" s="728"/>
      <c r="I128" s="728"/>
      <c r="J128" s="728"/>
      <c r="K128" s="728"/>
      <c r="L128" s="728"/>
      <c r="M128" s="728"/>
      <c r="N128" s="728"/>
      <c r="O128" s="728"/>
      <c r="P128" s="728"/>
      <c r="Q128" s="728"/>
      <c r="R128" s="728"/>
      <c r="S128" s="728"/>
      <c r="T128" s="728"/>
      <c r="U128" s="728"/>
      <c r="V128" s="728"/>
      <c r="W128" s="728"/>
      <c r="X128" s="728"/>
      <c r="Y128" s="728"/>
      <c r="Z128" s="728"/>
      <c r="AA128" s="728"/>
      <c r="AB128" s="728"/>
      <c r="AC128" s="728"/>
      <c r="AD128" s="728"/>
      <c r="AE128" s="728"/>
      <c r="AF128" s="728"/>
      <c r="AG128" s="728"/>
      <c r="AH128" s="728"/>
      <c r="AI128" s="728"/>
      <c r="AJ128" s="728"/>
      <c r="AK128" s="728"/>
      <c r="AL128" s="728"/>
      <c r="AM128" s="728"/>
      <c r="AN128" s="728"/>
      <c r="AO128" s="728"/>
      <c r="AP128" s="733"/>
    </row>
    <row r="129" spans="1:42" s="65" customFormat="1" x14ac:dyDescent="0.2">
      <c r="A129" s="728"/>
      <c r="B129" s="728"/>
      <c r="C129" s="728"/>
      <c r="D129" s="728"/>
      <c r="E129" s="728"/>
      <c r="F129" s="728"/>
      <c r="G129" s="728"/>
      <c r="H129" s="728"/>
      <c r="I129" s="728"/>
      <c r="J129" s="728"/>
      <c r="K129" s="728"/>
      <c r="L129" s="728"/>
      <c r="M129" s="728"/>
      <c r="N129" s="728"/>
      <c r="O129" s="728"/>
      <c r="P129" s="728"/>
      <c r="Q129" s="728"/>
      <c r="R129" s="728"/>
      <c r="S129" s="728"/>
      <c r="T129" s="728"/>
      <c r="U129" s="728"/>
      <c r="V129" s="728"/>
      <c r="W129" s="728"/>
      <c r="X129" s="728"/>
      <c r="Y129" s="728"/>
      <c r="Z129" s="728"/>
      <c r="AA129" s="728"/>
      <c r="AB129" s="728"/>
      <c r="AC129" s="728"/>
      <c r="AD129" s="728"/>
      <c r="AE129" s="728"/>
      <c r="AF129" s="728"/>
      <c r="AG129" s="728"/>
      <c r="AH129" s="728"/>
      <c r="AI129" s="728"/>
      <c r="AJ129" s="728"/>
      <c r="AK129" s="728"/>
      <c r="AL129" s="728"/>
      <c r="AM129" s="728"/>
      <c r="AN129" s="728"/>
      <c r="AO129" s="728"/>
      <c r="AP129" s="733"/>
    </row>
    <row r="130" spans="1:42" s="65" customFormat="1" x14ac:dyDescent="0.2">
      <c r="A130" s="728"/>
      <c r="B130" s="728"/>
      <c r="C130" s="728"/>
      <c r="D130" s="728"/>
      <c r="E130" s="728"/>
      <c r="F130" s="728"/>
      <c r="G130" s="728"/>
      <c r="H130" s="728"/>
      <c r="I130" s="728"/>
      <c r="J130" s="728"/>
      <c r="K130" s="728"/>
      <c r="L130" s="728"/>
      <c r="M130" s="728"/>
      <c r="N130" s="728"/>
      <c r="O130" s="728"/>
      <c r="P130" s="728"/>
      <c r="Q130" s="728"/>
      <c r="R130" s="728"/>
      <c r="S130" s="728"/>
      <c r="T130" s="728"/>
      <c r="U130" s="728"/>
      <c r="V130" s="728"/>
      <c r="W130" s="728"/>
      <c r="X130" s="728"/>
      <c r="Y130" s="728"/>
      <c r="Z130" s="728"/>
      <c r="AA130" s="728"/>
      <c r="AB130" s="728"/>
      <c r="AC130" s="728"/>
      <c r="AD130" s="728"/>
      <c r="AE130" s="728"/>
      <c r="AF130" s="728"/>
      <c r="AG130" s="728"/>
      <c r="AH130" s="728"/>
      <c r="AI130" s="728"/>
      <c r="AJ130" s="728"/>
      <c r="AK130" s="728"/>
      <c r="AL130" s="728"/>
      <c r="AM130" s="728"/>
      <c r="AN130" s="728"/>
      <c r="AO130" s="728"/>
      <c r="AP130" s="733"/>
    </row>
    <row r="131" spans="1:42" s="65" customFormat="1" x14ac:dyDescent="0.2">
      <c r="A131" s="728"/>
      <c r="B131" s="728"/>
      <c r="C131" s="728"/>
      <c r="D131" s="728"/>
      <c r="E131" s="728"/>
      <c r="F131" s="728"/>
      <c r="G131" s="728"/>
      <c r="H131" s="728"/>
      <c r="I131" s="728"/>
      <c r="J131" s="728"/>
      <c r="K131" s="728"/>
      <c r="L131" s="728"/>
      <c r="M131" s="728"/>
      <c r="N131" s="728"/>
      <c r="O131" s="728"/>
      <c r="P131" s="728"/>
      <c r="Q131" s="728"/>
      <c r="R131" s="728"/>
      <c r="S131" s="728"/>
      <c r="T131" s="728"/>
      <c r="U131" s="728"/>
      <c r="V131" s="728"/>
      <c r="W131" s="728"/>
      <c r="X131" s="728"/>
      <c r="Y131" s="728"/>
      <c r="Z131" s="728"/>
      <c r="AA131" s="728"/>
      <c r="AB131" s="728"/>
      <c r="AC131" s="728"/>
      <c r="AD131" s="728"/>
      <c r="AE131" s="728"/>
      <c r="AF131" s="728"/>
      <c r="AG131" s="728"/>
      <c r="AH131" s="728"/>
      <c r="AI131" s="728"/>
      <c r="AJ131" s="728"/>
      <c r="AK131" s="728"/>
      <c r="AL131" s="728"/>
      <c r="AM131" s="728"/>
      <c r="AN131" s="728"/>
      <c r="AO131" s="728"/>
      <c r="AP131" s="733"/>
    </row>
    <row r="132" spans="1:42" s="65" customFormat="1" x14ac:dyDescent="0.2">
      <c r="A132" s="728"/>
      <c r="B132" s="728"/>
      <c r="C132" s="728"/>
      <c r="D132" s="728"/>
      <c r="E132" s="728"/>
      <c r="F132" s="728"/>
      <c r="G132" s="728"/>
      <c r="H132" s="728"/>
      <c r="I132" s="728"/>
      <c r="J132" s="728"/>
      <c r="K132" s="728"/>
      <c r="L132" s="728"/>
      <c r="M132" s="728"/>
      <c r="N132" s="728"/>
      <c r="O132" s="728"/>
      <c r="P132" s="728"/>
      <c r="Q132" s="728"/>
      <c r="R132" s="728"/>
      <c r="S132" s="728"/>
      <c r="T132" s="728"/>
      <c r="U132" s="728"/>
      <c r="V132" s="728"/>
      <c r="W132" s="728"/>
      <c r="X132" s="728"/>
      <c r="Y132" s="728"/>
      <c r="Z132" s="728"/>
      <c r="AA132" s="728"/>
      <c r="AB132" s="728"/>
      <c r="AC132" s="728"/>
      <c r="AD132" s="728"/>
      <c r="AE132" s="728"/>
      <c r="AF132" s="728"/>
      <c r="AG132" s="728"/>
      <c r="AH132" s="728"/>
      <c r="AI132" s="728"/>
      <c r="AJ132" s="728"/>
      <c r="AK132" s="728"/>
      <c r="AL132" s="728"/>
      <c r="AM132" s="728"/>
      <c r="AN132" s="728"/>
      <c r="AO132" s="728"/>
      <c r="AP132" s="733"/>
    </row>
    <row r="133" spans="1:42" s="65" customFormat="1" x14ac:dyDescent="0.2">
      <c r="A133" s="728"/>
      <c r="B133" s="728"/>
      <c r="C133" s="728"/>
      <c r="D133" s="728"/>
      <c r="E133" s="728"/>
      <c r="F133" s="728"/>
      <c r="G133" s="728"/>
      <c r="H133" s="728"/>
      <c r="I133" s="728"/>
      <c r="J133" s="728"/>
      <c r="K133" s="728"/>
      <c r="L133" s="728"/>
      <c r="M133" s="728"/>
      <c r="N133" s="728"/>
      <c r="O133" s="728"/>
      <c r="P133" s="728"/>
      <c r="Q133" s="728"/>
      <c r="R133" s="728"/>
      <c r="S133" s="728"/>
      <c r="T133" s="728"/>
      <c r="U133" s="728"/>
      <c r="V133" s="728"/>
      <c r="W133" s="728"/>
      <c r="X133" s="728"/>
      <c r="Y133" s="728"/>
      <c r="Z133" s="728"/>
      <c r="AA133" s="728"/>
      <c r="AB133" s="728"/>
      <c r="AC133" s="728"/>
      <c r="AD133" s="728"/>
      <c r="AE133" s="728"/>
      <c r="AF133" s="728"/>
      <c r="AG133" s="728"/>
      <c r="AH133" s="728"/>
      <c r="AI133" s="728"/>
      <c r="AJ133" s="728"/>
      <c r="AK133" s="728"/>
      <c r="AL133" s="728"/>
      <c r="AM133" s="728"/>
      <c r="AN133" s="728"/>
      <c r="AO133" s="728"/>
      <c r="AP133" s="733"/>
    </row>
    <row r="134" spans="1:42" s="65" customFormat="1" x14ac:dyDescent="0.2">
      <c r="A134" s="728"/>
      <c r="B134" s="728"/>
      <c r="C134" s="728"/>
      <c r="D134" s="728"/>
      <c r="E134" s="728"/>
      <c r="F134" s="728"/>
      <c r="G134" s="728"/>
      <c r="H134" s="728"/>
      <c r="I134" s="728"/>
      <c r="J134" s="728"/>
      <c r="K134" s="728"/>
      <c r="L134" s="728"/>
      <c r="M134" s="728"/>
      <c r="N134" s="728"/>
      <c r="O134" s="728"/>
      <c r="P134" s="728"/>
      <c r="Q134" s="728"/>
      <c r="R134" s="728"/>
      <c r="S134" s="728"/>
      <c r="T134" s="728"/>
      <c r="U134" s="728"/>
      <c r="V134" s="728"/>
      <c r="W134" s="728"/>
      <c r="X134" s="728"/>
      <c r="Y134" s="728"/>
      <c r="Z134" s="728"/>
      <c r="AA134" s="728"/>
      <c r="AB134" s="728"/>
      <c r="AC134" s="728"/>
      <c r="AD134" s="728"/>
      <c r="AE134" s="728"/>
      <c r="AF134" s="728"/>
      <c r="AG134" s="728"/>
      <c r="AH134" s="728"/>
      <c r="AI134" s="728"/>
      <c r="AJ134" s="728"/>
      <c r="AK134" s="728"/>
      <c r="AL134" s="728"/>
      <c r="AM134" s="728"/>
      <c r="AN134" s="728"/>
      <c r="AO134" s="728"/>
      <c r="AP134" s="733"/>
    </row>
    <row r="135" spans="1:42" s="65" customFormat="1" x14ac:dyDescent="0.2">
      <c r="A135" s="728"/>
      <c r="B135" s="728"/>
      <c r="C135" s="728"/>
      <c r="D135" s="728"/>
      <c r="E135" s="728"/>
      <c r="F135" s="728"/>
      <c r="G135" s="728"/>
      <c r="H135" s="728"/>
      <c r="I135" s="728"/>
      <c r="J135" s="728"/>
      <c r="K135" s="728"/>
      <c r="L135" s="728"/>
      <c r="M135" s="728"/>
      <c r="N135" s="728"/>
      <c r="O135" s="728"/>
      <c r="P135" s="728"/>
      <c r="Q135" s="728"/>
      <c r="R135" s="728"/>
      <c r="S135" s="728"/>
      <c r="T135" s="728"/>
      <c r="U135" s="728"/>
      <c r="V135" s="728"/>
      <c r="W135" s="728"/>
      <c r="X135" s="728"/>
      <c r="Y135" s="728"/>
      <c r="Z135" s="728"/>
      <c r="AA135" s="728"/>
      <c r="AB135" s="728"/>
      <c r="AC135" s="728"/>
      <c r="AD135" s="728"/>
      <c r="AE135" s="728"/>
      <c r="AF135" s="728"/>
      <c r="AG135" s="728"/>
      <c r="AH135" s="728"/>
      <c r="AI135" s="728"/>
      <c r="AJ135" s="728"/>
      <c r="AK135" s="728"/>
      <c r="AL135" s="728"/>
      <c r="AM135" s="728"/>
      <c r="AN135" s="728"/>
      <c r="AO135" s="728"/>
      <c r="AP135" s="733"/>
    </row>
    <row r="136" spans="1:42" s="65" customFormat="1" x14ac:dyDescent="0.2">
      <c r="A136" s="728"/>
      <c r="B136" s="728"/>
      <c r="C136" s="728"/>
      <c r="D136" s="728"/>
      <c r="E136" s="728"/>
      <c r="F136" s="728"/>
      <c r="G136" s="728"/>
      <c r="H136" s="728"/>
      <c r="I136" s="728"/>
      <c r="J136" s="728"/>
      <c r="K136" s="728"/>
      <c r="L136" s="728"/>
      <c r="M136" s="728"/>
      <c r="N136" s="728"/>
      <c r="O136" s="728"/>
      <c r="P136" s="728"/>
      <c r="Q136" s="728"/>
      <c r="R136" s="728"/>
      <c r="S136" s="728"/>
      <c r="T136" s="728"/>
      <c r="U136" s="728"/>
      <c r="V136" s="728"/>
      <c r="W136" s="728"/>
      <c r="X136" s="728"/>
      <c r="Y136" s="728"/>
      <c r="Z136" s="728"/>
      <c r="AA136" s="728"/>
      <c r="AB136" s="728"/>
      <c r="AC136" s="728"/>
      <c r="AD136" s="728"/>
      <c r="AE136" s="728"/>
      <c r="AF136" s="728"/>
      <c r="AG136" s="728"/>
      <c r="AH136" s="728"/>
      <c r="AI136" s="728"/>
      <c r="AJ136" s="728"/>
      <c r="AK136" s="728"/>
      <c r="AL136" s="728"/>
      <c r="AM136" s="728"/>
      <c r="AN136" s="728"/>
      <c r="AO136" s="728"/>
      <c r="AP136" s="733"/>
    </row>
    <row r="137" spans="1:42" s="65" customFormat="1" x14ac:dyDescent="0.2">
      <c r="A137" s="728"/>
      <c r="B137" s="728"/>
      <c r="C137" s="728"/>
      <c r="D137" s="728"/>
      <c r="E137" s="728"/>
      <c r="F137" s="728"/>
      <c r="G137" s="728"/>
      <c r="H137" s="728"/>
      <c r="I137" s="728"/>
      <c r="J137" s="728"/>
      <c r="K137" s="728"/>
      <c r="L137" s="728"/>
      <c r="M137" s="728"/>
      <c r="N137" s="728"/>
      <c r="O137" s="728"/>
      <c r="P137" s="728"/>
      <c r="Q137" s="728"/>
      <c r="R137" s="728"/>
      <c r="S137" s="728"/>
      <c r="T137" s="728"/>
      <c r="U137" s="728"/>
      <c r="V137" s="728"/>
      <c r="W137" s="728"/>
      <c r="X137" s="728"/>
      <c r="Y137" s="728"/>
      <c r="Z137" s="728"/>
      <c r="AA137" s="728"/>
      <c r="AB137" s="728"/>
      <c r="AC137" s="728"/>
      <c r="AD137" s="728"/>
      <c r="AE137" s="728"/>
      <c r="AF137" s="728"/>
      <c r="AG137" s="728"/>
      <c r="AH137" s="728"/>
      <c r="AI137" s="728"/>
      <c r="AJ137" s="728"/>
      <c r="AK137" s="728"/>
      <c r="AL137" s="728"/>
      <c r="AM137" s="728"/>
      <c r="AN137" s="728"/>
      <c r="AO137" s="728"/>
      <c r="AP137" s="733"/>
    </row>
    <row r="138" spans="1:42" s="65" customFormat="1" x14ac:dyDescent="0.2">
      <c r="A138" s="728"/>
      <c r="B138" s="728"/>
      <c r="C138" s="728"/>
      <c r="D138" s="728"/>
      <c r="E138" s="728"/>
      <c r="F138" s="728"/>
      <c r="G138" s="728"/>
      <c r="H138" s="728"/>
      <c r="I138" s="728"/>
      <c r="J138" s="728"/>
      <c r="K138" s="728"/>
      <c r="L138" s="728"/>
      <c r="M138" s="728"/>
      <c r="N138" s="728"/>
      <c r="O138" s="728"/>
      <c r="P138" s="728"/>
      <c r="Q138" s="728"/>
      <c r="R138" s="728"/>
      <c r="S138" s="728"/>
      <c r="T138" s="728"/>
      <c r="U138" s="728"/>
      <c r="V138" s="728"/>
      <c r="W138" s="728"/>
      <c r="X138" s="728"/>
      <c r="Y138" s="728"/>
      <c r="Z138" s="728"/>
      <c r="AA138" s="728"/>
      <c r="AB138" s="728"/>
      <c r="AC138" s="728"/>
      <c r="AD138" s="728"/>
      <c r="AE138" s="728"/>
      <c r="AF138" s="728"/>
      <c r="AG138" s="728"/>
      <c r="AH138" s="728"/>
      <c r="AI138" s="728"/>
      <c r="AJ138" s="728"/>
      <c r="AK138" s="728"/>
      <c r="AL138" s="728"/>
      <c r="AM138" s="728"/>
      <c r="AN138" s="728"/>
      <c r="AO138" s="728"/>
      <c r="AP138" s="733"/>
    </row>
    <row r="139" spans="1:42" s="65" customFormat="1" x14ac:dyDescent="0.2">
      <c r="A139" s="728"/>
      <c r="B139" s="728"/>
      <c r="C139" s="728"/>
      <c r="D139" s="728"/>
      <c r="E139" s="728"/>
      <c r="F139" s="728"/>
      <c r="G139" s="728"/>
      <c r="H139" s="728"/>
      <c r="I139" s="728"/>
      <c r="J139" s="728"/>
      <c r="K139" s="728"/>
      <c r="L139" s="728"/>
      <c r="M139" s="728"/>
      <c r="N139" s="728"/>
      <c r="O139" s="728"/>
      <c r="P139" s="728"/>
      <c r="Q139" s="728"/>
      <c r="R139" s="728"/>
      <c r="S139" s="728"/>
      <c r="T139" s="728"/>
      <c r="U139" s="728"/>
      <c r="V139" s="728"/>
      <c r="W139" s="728"/>
      <c r="X139" s="728"/>
      <c r="Y139" s="728"/>
      <c r="Z139" s="728"/>
      <c r="AA139" s="728"/>
      <c r="AB139" s="728"/>
      <c r="AC139" s="728"/>
      <c r="AD139" s="728"/>
      <c r="AE139" s="728"/>
      <c r="AF139" s="728"/>
      <c r="AG139" s="728"/>
      <c r="AH139" s="728"/>
      <c r="AI139" s="728"/>
      <c r="AJ139" s="728"/>
      <c r="AK139" s="728"/>
      <c r="AL139" s="728"/>
      <c r="AM139" s="728"/>
      <c r="AN139" s="728"/>
      <c r="AO139" s="728"/>
      <c r="AP139" s="733"/>
    </row>
    <row r="140" spans="1:42" s="65" customFormat="1" x14ac:dyDescent="0.2">
      <c r="A140" s="728"/>
      <c r="B140" s="728"/>
      <c r="C140" s="728"/>
      <c r="D140" s="738"/>
      <c r="E140" s="738"/>
      <c r="F140" s="738"/>
      <c r="G140" s="738"/>
      <c r="H140" s="738"/>
      <c r="I140" s="738"/>
      <c r="J140" s="738"/>
      <c r="K140" s="738"/>
      <c r="L140" s="738"/>
      <c r="M140" s="738"/>
      <c r="N140" s="738"/>
      <c r="O140" s="738"/>
      <c r="P140" s="738"/>
      <c r="Q140" s="738"/>
      <c r="R140" s="738"/>
      <c r="S140" s="738"/>
      <c r="T140" s="738"/>
      <c r="U140" s="728"/>
      <c r="V140" s="728"/>
      <c r="W140" s="728"/>
      <c r="X140" s="728"/>
      <c r="Y140" s="728"/>
      <c r="Z140" s="728"/>
      <c r="AA140" s="728"/>
      <c r="AB140" s="728"/>
      <c r="AC140" s="728"/>
      <c r="AD140" s="728"/>
      <c r="AE140" s="728"/>
      <c r="AF140" s="728"/>
      <c r="AG140" s="728"/>
      <c r="AH140" s="728"/>
      <c r="AI140" s="728"/>
      <c r="AJ140" s="728"/>
      <c r="AK140" s="728"/>
      <c r="AL140" s="728"/>
      <c r="AM140" s="728"/>
      <c r="AN140" s="728"/>
      <c r="AO140" s="728"/>
      <c r="AP140" s="733"/>
    </row>
    <row r="141" spans="1:42" s="65" customFormat="1" x14ac:dyDescent="0.2">
      <c r="A141" s="728"/>
      <c r="B141" s="728"/>
      <c r="C141" s="728"/>
      <c r="D141" s="732"/>
      <c r="E141" s="728" t="s">
        <v>291</v>
      </c>
      <c r="F141" s="728"/>
      <c r="G141" s="728"/>
      <c r="H141" s="728"/>
      <c r="I141" s="728"/>
      <c r="J141" s="728"/>
      <c r="K141" s="728"/>
      <c r="L141" s="728"/>
      <c r="M141" s="728"/>
      <c r="N141" s="728"/>
      <c r="O141" s="728"/>
      <c r="P141" s="728"/>
      <c r="Q141" s="728"/>
      <c r="R141" s="728"/>
      <c r="S141" s="728"/>
      <c r="T141" s="733"/>
      <c r="U141" s="728"/>
      <c r="V141" s="728"/>
      <c r="W141" s="728"/>
      <c r="X141" s="728"/>
      <c r="Y141" s="728"/>
      <c r="Z141" s="728"/>
      <c r="AA141" s="728"/>
      <c r="AB141" s="728"/>
      <c r="AC141" s="728"/>
      <c r="AD141" s="728"/>
      <c r="AE141" s="728"/>
      <c r="AF141" s="728"/>
      <c r="AG141" s="728"/>
      <c r="AH141" s="728"/>
      <c r="AI141" s="728"/>
      <c r="AJ141" s="728"/>
      <c r="AK141" s="728"/>
      <c r="AL141" s="728"/>
      <c r="AM141" s="728"/>
      <c r="AN141" s="728"/>
      <c r="AO141" s="728"/>
      <c r="AP141" s="733"/>
    </row>
    <row r="142" spans="1:42" s="65" customFormat="1" x14ac:dyDescent="0.2">
      <c r="A142" s="728"/>
      <c r="B142" s="728"/>
      <c r="C142" s="728"/>
      <c r="D142" s="732"/>
      <c r="E142" s="729" t="s">
        <v>216</v>
      </c>
      <c r="F142" s="730"/>
      <c r="G142" s="734">
        <f t="shared" ref="G142:S142" si="16">+G20+G61+G63</f>
        <v>0</v>
      </c>
      <c r="H142" s="734">
        <f t="shared" si="16"/>
        <v>0</v>
      </c>
      <c r="I142" s="734">
        <f t="shared" si="16"/>
        <v>0</v>
      </c>
      <c r="J142" s="734">
        <f t="shared" si="16"/>
        <v>0</v>
      </c>
      <c r="K142" s="734">
        <f t="shared" si="16"/>
        <v>0</v>
      </c>
      <c r="L142" s="734">
        <f t="shared" si="16"/>
        <v>0</v>
      </c>
      <c r="M142" s="734">
        <f t="shared" si="16"/>
        <v>0</v>
      </c>
      <c r="N142" s="734">
        <f t="shared" si="16"/>
        <v>0</v>
      </c>
      <c r="O142" s="734">
        <f t="shared" si="16"/>
        <v>0</v>
      </c>
      <c r="P142" s="734">
        <f t="shared" si="16"/>
        <v>0</v>
      </c>
      <c r="Q142" s="734">
        <f t="shared" si="16"/>
        <v>0</v>
      </c>
      <c r="R142" s="734">
        <f t="shared" si="16"/>
        <v>0</v>
      </c>
      <c r="S142" s="735">
        <f t="shared" si="16"/>
        <v>0</v>
      </c>
      <c r="T142" s="736"/>
      <c r="U142" s="728"/>
      <c r="V142" s="728"/>
      <c r="W142" s="728"/>
      <c r="X142" s="728"/>
      <c r="Y142" s="728"/>
      <c r="Z142" s="728"/>
      <c r="AA142" s="728"/>
      <c r="AB142" s="728"/>
      <c r="AC142" s="728"/>
      <c r="AD142" s="728"/>
      <c r="AE142" s="728"/>
      <c r="AF142" s="728"/>
      <c r="AG142" s="728"/>
      <c r="AH142" s="728"/>
      <c r="AI142" s="728"/>
      <c r="AJ142" s="728"/>
      <c r="AK142" s="728"/>
      <c r="AL142" s="728"/>
      <c r="AM142" s="728"/>
      <c r="AN142" s="728"/>
      <c r="AO142" s="728"/>
      <c r="AP142" s="733"/>
    </row>
    <row r="143" spans="1:42" s="65" customFormat="1" x14ac:dyDescent="0.2">
      <c r="A143" s="728"/>
      <c r="B143" s="728"/>
      <c r="C143" s="728"/>
      <c r="D143" s="732"/>
      <c r="E143" s="737" t="s">
        <v>217</v>
      </c>
      <c r="F143" s="738"/>
      <c r="G143" s="739">
        <f>+G68</f>
        <v>0</v>
      </c>
      <c r="H143" s="739">
        <f t="shared" ref="H143:S143" si="17">+H68+G143</f>
        <v>0</v>
      </c>
      <c r="I143" s="739">
        <f t="shared" si="17"/>
        <v>0</v>
      </c>
      <c r="J143" s="739">
        <f t="shared" si="17"/>
        <v>0</v>
      </c>
      <c r="K143" s="739">
        <f t="shared" si="17"/>
        <v>0</v>
      </c>
      <c r="L143" s="739">
        <f t="shared" si="17"/>
        <v>0</v>
      </c>
      <c r="M143" s="739">
        <f t="shared" si="17"/>
        <v>0</v>
      </c>
      <c r="N143" s="739">
        <f t="shared" si="17"/>
        <v>0</v>
      </c>
      <c r="O143" s="739">
        <f t="shared" si="17"/>
        <v>0</v>
      </c>
      <c r="P143" s="739">
        <f t="shared" si="17"/>
        <v>0</v>
      </c>
      <c r="Q143" s="739">
        <f t="shared" si="17"/>
        <v>0</v>
      </c>
      <c r="R143" s="739">
        <f t="shared" si="17"/>
        <v>0</v>
      </c>
      <c r="S143" s="740">
        <f t="shared" si="17"/>
        <v>0</v>
      </c>
      <c r="T143" s="736"/>
      <c r="U143" s="728"/>
      <c r="V143" s="728"/>
      <c r="W143" s="728"/>
      <c r="X143" s="728"/>
      <c r="Y143" s="728"/>
      <c r="Z143" s="728"/>
      <c r="AA143" s="728"/>
      <c r="AB143" s="728"/>
      <c r="AC143" s="728"/>
      <c r="AD143" s="728"/>
      <c r="AE143" s="728"/>
      <c r="AF143" s="728"/>
      <c r="AG143" s="728"/>
      <c r="AH143" s="728"/>
      <c r="AI143" s="728"/>
      <c r="AJ143" s="728"/>
      <c r="AK143" s="728"/>
      <c r="AL143" s="728"/>
      <c r="AM143" s="728"/>
      <c r="AN143" s="728"/>
      <c r="AO143" s="728"/>
      <c r="AP143" s="733"/>
    </row>
    <row r="144" spans="1:42" s="65" customFormat="1" x14ac:dyDescent="0.2">
      <c r="A144" s="728"/>
      <c r="B144" s="728"/>
      <c r="C144" s="728"/>
      <c r="D144" s="737"/>
      <c r="E144" s="738"/>
      <c r="F144" s="738"/>
      <c r="G144" s="738"/>
      <c r="H144" s="738"/>
      <c r="I144" s="738"/>
      <c r="J144" s="738"/>
      <c r="K144" s="738"/>
      <c r="L144" s="738"/>
      <c r="M144" s="738"/>
      <c r="N144" s="738"/>
      <c r="O144" s="738"/>
      <c r="P144" s="738"/>
      <c r="Q144" s="738"/>
      <c r="R144" s="738"/>
      <c r="S144" s="738"/>
      <c r="T144" s="741"/>
      <c r="U144" s="728"/>
      <c r="V144" s="728"/>
      <c r="W144" s="728"/>
      <c r="X144" s="728"/>
      <c r="Y144" s="728"/>
      <c r="Z144" s="728"/>
      <c r="AA144" s="728"/>
      <c r="AB144" s="728"/>
      <c r="AC144" s="728"/>
      <c r="AD144" s="728"/>
      <c r="AE144" s="728"/>
      <c r="AF144" s="728"/>
      <c r="AG144" s="728"/>
      <c r="AH144" s="728"/>
      <c r="AI144" s="728"/>
      <c r="AJ144" s="728"/>
      <c r="AK144" s="728"/>
      <c r="AL144" s="728"/>
      <c r="AM144" s="728"/>
      <c r="AN144" s="728"/>
      <c r="AO144" s="728"/>
      <c r="AP144" s="733"/>
    </row>
    <row r="145" spans="1:42" s="65" customFormat="1" x14ac:dyDescent="0.2">
      <c r="A145" s="728"/>
      <c r="B145" s="728"/>
      <c r="C145" s="728"/>
      <c r="D145" s="728"/>
      <c r="E145" s="728"/>
      <c r="F145" s="728"/>
      <c r="G145" s="728"/>
      <c r="H145" s="728"/>
      <c r="I145" s="728"/>
      <c r="J145" s="728"/>
      <c r="K145" s="728"/>
      <c r="L145" s="728"/>
      <c r="M145" s="728"/>
      <c r="N145" s="728"/>
      <c r="O145" s="728"/>
      <c r="P145" s="728"/>
      <c r="Q145" s="728"/>
      <c r="R145" s="728"/>
      <c r="S145" s="728"/>
      <c r="T145" s="728"/>
      <c r="U145" s="728"/>
      <c r="V145" s="728"/>
      <c r="W145" s="728"/>
      <c r="X145" s="728"/>
      <c r="Y145" s="728"/>
      <c r="Z145" s="728"/>
      <c r="AA145" s="728"/>
      <c r="AB145" s="728"/>
      <c r="AC145" s="728"/>
      <c r="AD145" s="728"/>
      <c r="AE145" s="728"/>
      <c r="AF145" s="728"/>
      <c r="AG145" s="728"/>
      <c r="AH145" s="728"/>
      <c r="AI145" s="728"/>
      <c r="AJ145" s="728"/>
      <c r="AK145" s="728"/>
      <c r="AL145" s="728"/>
      <c r="AM145" s="728"/>
      <c r="AN145" s="728"/>
      <c r="AO145" s="728"/>
      <c r="AP145" s="733"/>
    </row>
    <row r="146" spans="1:42" s="65" customFormat="1" x14ac:dyDescent="0.2">
      <c r="A146" s="728"/>
      <c r="B146" s="728"/>
      <c r="C146" s="728"/>
      <c r="D146" s="728"/>
      <c r="E146" s="728"/>
      <c r="F146" s="728"/>
      <c r="G146" s="728"/>
      <c r="H146" s="728"/>
      <c r="I146" s="728"/>
      <c r="J146" s="728"/>
      <c r="K146" s="728"/>
      <c r="L146" s="728"/>
      <c r="M146" s="728"/>
      <c r="N146" s="728"/>
      <c r="O146" s="728"/>
      <c r="P146" s="728"/>
      <c r="Q146" s="728"/>
      <c r="R146" s="728"/>
      <c r="S146" s="728"/>
      <c r="T146" s="728"/>
      <c r="U146" s="728"/>
      <c r="V146" s="728"/>
      <c r="W146" s="728"/>
      <c r="X146" s="728"/>
      <c r="Y146" s="728"/>
      <c r="Z146" s="728"/>
      <c r="AA146" s="728"/>
      <c r="AB146" s="728"/>
      <c r="AC146" s="728"/>
      <c r="AD146" s="728"/>
      <c r="AE146" s="728"/>
      <c r="AF146" s="728"/>
      <c r="AG146" s="728"/>
      <c r="AH146" s="728"/>
      <c r="AI146" s="728"/>
      <c r="AJ146" s="728"/>
      <c r="AK146" s="728"/>
      <c r="AL146" s="728"/>
      <c r="AM146" s="728"/>
      <c r="AN146" s="728"/>
      <c r="AO146" s="728"/>
      <c r="AP146" s="733"/>
    </row>
    <row r="147" spans="1:42" s="65" customFormat="1" x14ac:dyDescent="0.2">
      <c r="A147" s="728"/>
      <c r="B147" s="728"/>
      <c r="C147" s="728"/>
      <c r="D147" s="728"/>
      <c r="E147" s="728"/>
      <c r="F147" s="728"/>
      <c r="G147" s="728"/>
      <c r="H147" s="728"/>
      <c r="I147" s="728"/>
      <c r="J147" s="728"/>
      <c r="K147" s="728"/>
      <c r="L147" s="728"/>
      <c r="M147" s="728"/>
      <c r="N147" s="728"/>
      <c r="O147" s="728"/>
      <c r="P147" s="728"/>
      <c r="Q147" s="728"/>
      <c r="R147" s="728"/>
      <c r="S147" s="728"/>
      <c r="T147" s="728"/>
      <c r="U147" s="728"/>
      <c r="V147" s="728"/>
      <c r="W147" s="728"/>
      <c r="X147" s="728"/>
      <c r="Y147" s="728"/>
      <c r="Z147" s="728"/>
      <c r="AA147" s="728"/>
      <c r="AB147" s="728"/>
      <c r="AC147" s="728"/>
      <c r="AD147" s="728"/>
      <c r="AE147" s="728"/>
      <c r="AF147" s="728"/>
      <c r="AG147" s="728"/>
      <c r="AH147" s="728"/>
      <c r="AI147" s="728"/>
      <c r="AJ147" s="728"/>
      <c r="AK147" s="728"/>
      <c r="AL147" s="728"/>
      <c r="AM147" s="728"/>
      <c r="AN147" s="728"/>
      <c r="AO147" s="728"/>
      <c r="AP147" s="733"/>
    </row>
    <row r="148" spans="1:42" s="65" customFormat="1" x14ac:dyDescent="0.2">
      <c r="A148" s="728"/>
      <c r="B148" s="728"/>
      <c r="C148" s="728"/>
      <c r="D148" s="728"/>
      <c r="E148" s="728"/>
      <c r="F148" s="728"/>
      <c r="G148" s="728"/>
      <c r="H148" s="728"/>
      <c r="I148" s="728"/>
      <c r="J148" s="728"/>
      <c r="K148" s="728"/>
      <c r="L148" s="728"/>
      <c r="M148" s="728"/>
      <c r="N148" s="728"/>
      <c r="O148" s="728"/>
      <c r="P148" s="728"/>
      <c r="Q148" s="728"/>
      <c r="R148" s="728"/>
      <c r="S148" s="728"/>
      <c r="T148" s="728"/>
      <c r="U148" s="728"/>
      <c r="V148" s="728"/>
      <c r="W148" s="728"/>
      <c r="X148" s="728"/>
      <c r="Y148" s="728"/>
      <c r="Z148" s="728"/>
      <c r="AA148" s="728"/>
      <c r="AB148" s="728"/>
      <c r="AC148" s="728"/>
      <c r="AD148" s="728"/>
      <c r="AE148" s="728"/>
      <c r="AF148" s="728"/>
      <c r="AG148" s="728"/>
      <c r="AH148" s="728"/>
      <c r="AI148" s="728"/>
      <c r="AJ148" s="728"/>
      <c r="AK148" s="728"/>
      <c r="AL148" s="728"/>
      <c r="AM148" s="728"/>
      <c r="AN148" s="728"/>
      <c r="AO148" s="728"/>
      <c r="AP148" s="733"/>
    </row>
    <row r="149" spans="1:42" s="65" customFormat="1" x14ac:dyDescent="0.2">
      <c r="A149" s="728"/>
      <c r="B149" s="728"/>
      <c r="C149" s="728"/>
      <c r="D149" s="728"/>
      <c r="E149" s="728"/>
      <c r="F149" s="728"/>
      <c r="G149" s="728"/>
      <c r="H149" s="728"/>
      <c r="I149" s="728"/>
      <c r="J149" s="728"/>
      <c r="K149" s="728"/>
      <c r="L149" s="728"/>
      <c r="M149" s="728"/>
      <c r="N149" s="728"/>
      <c r="O149" s="728"/>
      <c r="P149" s="728"/>
      <c r="Q149" s="728"/>
      <c r="R149" s="728"/>
      <c r="S149" s="728"/>
      <c r="T149" s="728"/>
      <c r="U149" s="728"/>
      <c r="V149" s="728"/>
      <c r="W149" s="728"/>
      <c r="X149" s="728"/>
      <c r="Y149" s="728"/>
      <c r="Z149" s="728"/>
      <c r="AA149" s="728"/>
      <c r="AB149" s="728"/>
      <c r="AC149" s="728"/>
      <c r="AD149" s="728"/>
      <c r="AE149" s="728"/>
      <c r="AF149" s="728"/>
      <c r="AG149" s="728"/>
      <c r="AH149" s="728"/>
      <c r="AI149" s="728"/>
      <c r="AJ149" s="728"/>
      <c r="AK149" s="728"/>
      <c r="AL149" s="728"/>
      <c r="AM149" s="728"/>
      <c r="AN149" s="728"/>
      <c r="AO149" s="728"/>
      <c r="AP149" s="733"/>
    </row>
    <row r="150" spans="1:42" s="65" customFormat="1" x14ac:dyDescent="0.2">
      <c r="A150" s="728"/>
      <c r="B150" s="728"/>
      <c r="C150" s="728"/>
      <c r="D150" s="728"/>
      <c r="E150" s="728"/>
      <c r="F150" s="728"/>
      <c r="G150" s="728"/>
      <c r="H150" s="728"/>
      <c r="I150" s="728"/>
      <c r="J150" s="728"/>
      <c r="K150" s="728"/>
      <c r="L150" s="728"/>
      <c r="M150" s="728"/>
      <c r="N150" s="728"/>
      <c r="O150" s="728"/>
      <c r="P150" s="728"/>
      <c r="Q150" s="728"/>
      <c r="R150" s="728"/>
      <c r="S150" s="728"/>
      <c r="T150" s="728"/>
      <c r="U150" s="728"/>
      <c r="V150" s="728"/>
      <c r="W150" s="728"/>
      <c r="X150" s="728"/>
      <c r="Y150" s="728"/>
      <c r="Z150" s="728"/>
      <c r="AA150" s="728"/>
      <c r="AB150" s="728"/>
      <c r="AC150" s="728"/>
      <c r="AD150" s="728"/>
      <c r="AE150" s="728"/>
      <c r="AF150" s="728"/>
      <c r="AG150" s="728"/>
      <c r="AH150" s="728"/>
      <c r="AI150" s="728"/>
      <c r="AJ150" s="728"/>
      <c r="AK150" s="728"/>
      <c r="AL150" s="728"/>
      <c r="AM150" s="728"/>
      <c r="AN150" s="728"/>
      <c r="AO150" s="728"/>
      <c r="AP150" s="733"/>
    </row>
    <row r="151" spans="1:42" s="65" customFormat="1" x14ac:dyDescent="0.2">
      <c r="A151" s="728"/>
      <c r="B151" s="728"/>
      <c r="C151" s="825"/>
      <c r="D151" s="728"/>
      <c r="E151" s="728"/>
      <c r="F151" s="728"/>
      <c r="G151" s="728"/>
      <c r="H151" s="728"/>
      <c r="I151" s="728"/>
      <c r="J151" s="728"/>
      <c r="K151" s="728"/>
      <c r="L151" s="728"/>
      <c r="M151" s="728"/>
      <c r="N151" s="728"/>
      <c r="O151" s="728"/>
      <c r="P151" s="728"/>
      <c r="Q151" s="728"/>
      <c r="R151" s="728"/>
      <c r="S151" s="728"/>
      <c r="T151" s="728"/>
      <c r="U151" s="728"/>
      <c r="V151" s="728"/>
      <c r="W151" s="728"/>
      <c r="X151" s="728"/>
      <c r="Y151" s="728"/>
      <c r="Z151" s="728"/>
      <c r="AA151" s="728"/>
      <c r="AB151" s="728"/>
      <c r="AC151" s="728"/>
      <c r="AD151" s="728"/>
      <c r="AE151" s="728"/>
      <c r="AF151" s="728"/>
      <c r="AG151" s="728"/>
      <c r="AH151" s="728"/>
      <c r="AI151" s="728"/>
      <c r="AJ151" s="728"/>
      <c r="AK151" s="728"/>
      <c r="AL151" s="728"/>
      <c r="AM151" s="728"/>
      <c r="AN151" s="728"/>
      <c r="AO151" s="728"/>
      <c r="AP151" s="733"/>
    </row>
    <row r="152" spans="1:42" s="65" customFormat="1" x14ac:dyDescent="0.2">
      <c r="A152" s="728"/>
      <c r="B152" s="728"/>
      <c r="C152" s="728"/>
      <c r="D152" s="728"/>
      <c r="E152" s="728"/>
      <c r="F152" s="728"/>
      <c r="G152" s="728"/>
      <c r="H152" s="728"/>
      <c r="I152" s="728"/>
      <c r="J152" s="728"/>
      <c r="K152" s="728"/>
      <c r="L152" s="728"/>
      <c r="M152" s="728"/>
      <c r="N152" s="728"/>
      <c r="O152" s="728"/>
      <c r="P152" s="728"/>
      <c r="Q152" s="728"/>
      <c r="R152" s="728"/>
      <c r="S152" s="728"/>
      <c r="T152" s="728"/>
      <c r="U152" s="728"/>
      <c r="V152" s="728"/>
      <c r="W152" s="728"/>
      <c r="X152" s="728"/>
      <c r="Y152" s="728"/>
      <c r="Z152" s="728"/>
      <c r="AA152" s="728"/>
      <c r="AB152" s="728"/>
      <c r="AC152" s="728"/>
      <c r="AD152" s="728"/>
      <c r="AE152" s="728"/>
      <c r="AF152" s="728"/>
      <c r="AG152" s="728"/>
      <c r="AH152" s="728"/>
      <c r="AI152" s="728"/>
      <c r="AJ152" s="728"/>
      <c r="AK152" s="728"/>
      <c r="AL152" s="728"/>
      <c r="AM152" s="728"/>
      <c r="AN152" s="728"/>
      <c r="AO152" s="728"/>
      <c r="AP152" s="733"/>
    </row>
    <row r="153" spans="1:42" s="65" customFormat="1" x14ac:dyDescent="0.2">
      <c r="A153" s="728"/>
      <c r="B153" s="728"/>
      <c r="C153" s="728"/>
      <c r="D153" s="728"/>
      <c r="E153" s="728"/>
      <c r="F153" s="728"/>
      <c r="G153" s="728"/>
      <c r="H153" s="728"/>
      <c r="I153" s="728"/>
      <c r="J153" s="728"/>
      <c r="K153" s="728"/>
      <c r="L153" s="728"/>
      <c r="M153" s="728"/>
      <c r="N153" s="728"/>
      <c r="O153" s="728"/>
      <c r="P153" s="728"/>
      <c r="Q153" s="728"/>
      <c r="R153" s="728"/>
      <c r="S153" s="728"/>
      <c r="T153" s="728"/>
      <c r="U153" s="728"/>
      <c r="V153" s="728"/>
      <c r="W153" s="728"/>
      <c r="X153" s="728"/>
      <c r="Y153" s="728"/>
      <c r="Z153" s="728"/>
      <c r="AA153" s="728"/>
      <c r="AB153" s="728"/>
      <c r="AC153" s="728"/>
      <c r="AD153" s="728"/>
      <c r="AE153" s="728"/>
      <c r="AF153" s="728"/>
      <c r="AG153" s="728"/>
      <c r="AH153" s="728"/>
      <c r="AI153" s="728"/>
      <c r="AJ153" s="728"/>
      <c r="AK153" s="728"/>
      <c r="AL153" s="728"/>
      <c r="AM153" s="728"/>
      <c r="AN153" s="728"/>
      <c r="AO153" s="728"/>
      <c r="AP153" s="733"/>
    </row>
    <row r="154" spans="1:42" s="65" customFormat="1" x14ac:dyDescent="0.2">
      <c r="A154" s="728"/>
      <c r="B154" s="728"/>
      <c r="C154" s="728"/>
      <c r="D154" s="728"/>
      <c r="E154" s="728"/>
      <c r="F154" s="728"/>
      <c r="G154" s="728"/>
      <c r="H154" s="728"/>
      <c r="I154" s="728"/>
      <c r="J154" s="728"/>
      <c r="K154" s="728"/>
      <c r="L154" s="728"/>
      <c r="M154" s="728"/>
      <c r="N154" s="728"/>
      <c r="O154" s="728"/>
      <c r="P154" s="728"/>
      <c r="Q154" s="728"/>
      <c r="R154" s="728"/>
      <c r="S154" s="728"/>
      <c r="T154" s="728"/>
      <c r="U154" s="728"/>
      <c r="V154" s="728"/>
      <c r="W154" s="728"/>
      <c r="X154" s="728"/>
      <c r="Y154" s="728"/>
      <c r="Z154" s="728"/>
      <c r="AA154" s="728"/>
      <c r="AB154" s="728"/>
      <c r="AC154" s="728"/>
      <c r="AD154" s="728"/>
      <c r="AE154" s="728"/>
      <c r="AF154" s="728"/>
      <c r="AG154" s="728"/>
      <c r="AH154" s="728"/>
      <c r="AI154" s="728"/>
      <c r="AJ154" s="728"/>
      <c r="AK154" s="728"/>
      <c r="AL154" s="728"/>
      <c r="AM154" s="728"/>
      <c r="AN154" s="728"/>
      <c r="AO154" s="728"/>
      <c r="AP154" s="733"/>
    </row>
    <row r="155" spans="1:42" s="65" customFormat="1" x14ac:dyDescent="0.2">
      <c r="A155" s="728"/>
      <c r="B155" s="728"/>
      <c r="C155" s="728"/>
      <c r="D155" s="728"/>
      <c r="E155" s="728"/>
      <c r="F155" s="728"/>
      <c r="G155" s="728"/>
      <c r="H155" s="728"/>
      <c r="I155" s="728"/>
      <c r="J155" s="728"/>
      <c r="K155" s="728"/>
      <c r="L155" s="728"/>
      <c r="M155" s="728"/>
      <c r="N155" s="728"/>
      <c r="O155" s="728"/>
      <c r="P155" s="728"/>
      <c r="Q155" s="728"/>
      <c r="R155" s="728"/>
      <c r="S155" s="728"/>
      <c r="T155" s="728"/>
      <c r="U155" s="728"/>
      <c r="V155" s="728"/>
      <c r="W155" s="728"/>
      <c r="X155" s="728"/>
      <c r="Y155" s="728"/>
      <c r="Z155" s="728"/>
      <c r="AA155" s="728"/>
      <c r="AB155" s="728"/>
      <c r="AC155" s="728"/>
      <c r="AD155" s="728"/>
      <c r="AE155" s="728"/>
      <c r="AF155" s="728"/>
      <c r="AG155" s="728"/>
      <c r="AH155" s="728"/>
      <c r="AI155" s="728"/>
      <c r="AJ155" s="728"/>
      <c r="AK155" s="728"/>
      <c r="AL155" s="728"/>
      <c r="AM155" s="728"/>
      <c r="AN155" s="728"/>
      <c r="AO155" s="728"/>
      <c r="AP155" s="733"/>
    </row>
    <row r="156" spans="1:42" s="65" customFormat="1" x14ac:dyDescent="0.2">
      <c r="A156" s="728"/>
      <c r="B156" s="728"/>
      <c r="C156" s="728"/>
      <c r="D156" s="728"/>
      <c r="E156" s="728"/>
      <c r="F156" s="728"/>
      <c r="G156" s="728"/>
      <c r="H156" s="728"/>
      <c r="I156" s="728"/>
      <c r="J156" s="728"/>
      <c r="K156" s="728"/>
      <c r="L156" s="728"/>
      <c r="M156" s="728"/>
      <c r="N156" s="728"/>
      <c r="O156" s="728"/>
      <c r="P156" s="728"/>
      <c r="Q156" s="728"/>
      <c r="R156" s="728"/>
      <c r="S156" s="728"/>
      <c r="T156" s="728"/>
      <c r="U156" s="728"/>
      <c r="V156" s="728"/>
      <c r="W156" s="728"/>
      <c r="X156" s="728"/>
      <c r="Y156" s="728"/>
      <c r="Z156" s="728"/>
      <c r="AA156" s="728"/>
      <c r="AB156" s="728"/>
      <c r="AC156" s="728"/>
      <c r="AD156" s="728"/>
      <c r="AE156" s="728"/>
      <c r="AF156" s="728"/>
      <c r="AG156" s="728"/>
      <c r="AH156" s="728"/>
      <c r="AI156" s="728"/>
      <c r="AJ156" s="728"/>
      <c r="AK156" s="728"/>
      <c r="AL156" s="728"/>
      <c r="AM156" s="728"/>
      <c r="AN156" s="728"/>
      <c r="AO156" s="728"/>
      <c r="AP156" s="733"/>
    </row>
    <row r="157" spans="1:42" s="65" customFormat="1" x14ac:dyDescent="0.2">
      <c r="A157" s="728"/>
      <c r="B157" s="728"/>
      <c r="C157" s="728"/>
      <c r="D157" s="728"/>
      <c r="E157" s="728"/>
      <c r="F157" s="728"/>
      <c r="G157" s="728"/>
      <c r="H157" s="728"/>
      <c r="I157" s="728"/>
      <c r="J157" s="728"/>
      <c r="K157" s="728"/>
      <c r="L157" s="728"/>
      <c r="M157" s="728"/>
      <c r="N157" s="728"/>
      <c r="O157" s="728"/>
      <c r="P157" s="728"/>
      <c r="Q157" s="728"/>
      <c r="R157" s="728"/>
      <c r="S157" s="728"/>
      <c r="T157" s="728"/>
      <c r="U157" s="728"/>
      <c r="V157" s="728"/>
      <c r="W157" s="728"/>
      <c r="X157" s="728"/>
      <c r="Y157" s="728"/>
      <c r="Z157" s="728"/>
      <c r="AA157" s="728"/>
      <c r="AB157" s="728"/>
      <c r="AC157" s="728"/>
      <c r="AD157" s="728"/>
      <c r="AE157" s="728"/>
      <c r="AF157" s="728"/>
      <c r="AG157" s="728"/>
      <c r="AH157" s="728"/>
      <c r="AI157" s="728"/>
      <c r="AJ157" s="728"/>
      <c r="AK157" s="728"/>
      <c r="AL157" s="728"/>
      <c r="AM157" s="728"/>
      <c r="AN157" s="728"/>
      <c r="AO157" s="728"/>
      <c r="AP157" s="733"/>
    </row>
    <row r="158" spans="1:42" s="65" customFormat="1" x14ac:dyDescent="0.2">
      <c r="A158" s="728"/>
      <c r="B158" s="728"/>
      <c r="C158" s="728"/>
      <c r="D158" s="728"/>
      <c r="E158" s="728"/>
      <c r="F158" s="728"/>
      <c r="G158" s="728"/>
      <c r="H158" s="728"/>
      <c r="I158" s="728"/>
      <c r="J158" s="728"/>
      <c r="K158" s="728"/>
      <c r="L158" s="728"/>
      <c r="M158" s="728"/>
      <c r="N158" s="728"/>
      <c r="O158" s="728"/>
      <c r="P158" s="728"/>
      <c r="Q158" s="728"/>
      <c r="R158" s="728"/>
      <c r="S158" s="728"/>
      <c r="T158" s="728"/>
      <c r="U158" s="728"/>
      <c r="V158" s="728"/>
      <c r="W158" s="728"/>
      <c r="X158" s="728"/>
      <c r="Y158" s="728"/>
      <c r="Z158" s="728"/>
      <c r="AA158" s="728"/>
      <c r="AB158" s="728"/>
      <c r="AC158" s="728"/>
      <c r="AD158" s="728"/>
      <c r="AE158" s="728"/>
      <c r="AF158" s="728"/>
      <c r="AG158" s="728"/>
      <c r="AH158" s="728"/>
      <c r="AI158" s="728"/>
      <c r="AJ158" s="728"/>
      <c r="AK158" s="728"/>
      <c r="AL158" s="728"/>
      <c r="AM158" s="728"/>
      <c r="AN158" s="728"/>
      <c r="AO158" s="728"/>
      <c r="AP158" s="733"/>
    </row>
    <row r="159" spans="1:42" s="65" customFormat="1" x14ac:dyDescent="0.2">
      <c r="A159" s="728"/>
      <c r="B159" s="728"/>
      <c r="C159" s="728"/>
      <c r="D159" s="728"/>
      <c r="E159" s="728"/>
      <c r="F159" s="728"/>
      <c r="G159" s="728"/>
      <c r="H159" s="728"/>
      <c r="I159" s="728"/>
      <c r="J159" s="728"/>
      <c r="K159" s="728"/>
      <c r="L159" s="728"/>
      <c r="M159" s="728"/>
      <c r="N159" s="728"/>
      <c r="O159" s="728"/>
      <c r="P159" s="728"/>
      <c r="Q159" s="728"/>
      <c r="R159" s="728"/>
      <c r="S159" s="728"/>
      <c r="T159" s="728"/>
      <c r="U159" s="728"/>
      <c r="V159" s="728"/>
      <c r="W159" s="728"/>
      <c r="X159" s="728"/>
      <c r="Y159" s="728"/>
      <c r="Z159" s="728"/>
      <c r="AA159" s="728"/>
      <c r="AB159" s="728"/>
      <c r="AC159" s="728"/>
      <c r="AD159" s="728"/>
      <c r="AE159" s="728"/>
      <c r="AF159" s="728"/>
      <c r="AG159" s="728"/>
      <c r="AH159" s="728"/>
      <c r="AI159" s="728"/>
      <c r="AJ159" s="728"/>
      <c r="AK159" s="728"/>
      <c r="AL159" s="728"/>
      <c r="AM159" s="728"/>
      <c r="AN159" s="728"/>
      <c r="AO159" s="728"/>
      <c r="AP159" s="733"/>
    </row>
    <row r="160" spans="1:42" s="65" customFormat="1" x14ac:dyDescent="0.2">
      <c r="A160" s="728"/>
      <c r="B160" s="728"/>
      <c r="C160" s="728"/>
      <c r="D160" s="728"/>
      <c r="E160" s="728"/>
      <c r="F160" s="728"/>
      <c r="G160" s="728"/>
      <c r="H160" s="728"/>
      <c r="I160" s="728"/>
      <c r="J160" s="728"/>
      <c r="K160" s="728"/>
      <c r="L160" s="728"/>
      <c r="M160" s="728"/>
      <c r="N160" s="728"/>
      <c r="O160" s="728"/>
      <c r="P160" s="728"/>
      <c r="Q160" s="728"/>
      <c r="R160" s="728"/>
      <c r="S160" s="728"/>
      <c r="T160" s="728"/>
      <c r="U160" s="728"/>
      <c r="V160" s="728"/>
      <c r="W160" s="728"/>
      <c r="X160" s="728"/>
      <c r="Y160" s="728"/>
      <c r="Z160" s="728"/>
      <c r="AA160" s="728"/>
      <c r="AB160" s="728"/>
      <c r="AC160" s="728"/>
      <c r="AD160" s="728"/>
      <c r="AE160" s="728"/>
      <c r="AF160" s="728"/>
      <c r="AG160" s="728"/>
      <c r="AH160" s="728"/>
      <c r="AI160" s="728"/>
      <c r="AJ160" s="728"/>
      <c r="AK160" s="728"/>
      <c r="AL160" s="728"/>
      <c r="AM160" s="728"/>
      <c r="AN160" s="728"/>
      <c r="AO160" s="728"/>
      <c r="AP160" s="733"/>
    </row>
    <row r="161" spans="1:42" s="65" customFormat="1" x14ac:dyDescent="0.2">
      <c r="A161" s="728"/>
      <c r="B161" s="728"/>
      <c r="C161" s="728"/>
      <c r="D161" s="728"/>
      <c r="E161" s="728"/>
      <c r="F161" s="728"/>
      <c r="G161" s="728"/>
      <c r="H161" s="728"/>
      <c r="I161" s="728"/>
      <c r="J161" s="728"/>
      <c r="K161" s="728"/>
      <c r="L161" s="728"/>
      <c r="M161" s="728"/>
      <c r="N161" s="728"/>
      <c r="O161" s="728"/>
      <c r="P161" s="728"/>
      <c r="Q161" s="728"/>
      <c r="R161" s="728"/>
      <c r="S161" s="728"/>
      <c r="T161" s="728"/>
      <c r="U161" s="728"/>
      <c r="V161" s="728"/>
      <c r="W161" s="728"/>
      <c r="X161" s="728"/>
      <c r="Y161" s="728"/>
      <c r="Z161" s="728"/>
      <c r="AA161" s="728"/>
      <c r="AB161" s="728"/>
      <c r="AC161" s="728"/>
      <c r="AD161" s="728"/>
      <c r="AE161" s="728"/>
      <c r="AF161" s="728"/>
      <c r="AG161" s="728"/>
      <c r="AH161" s="728"/>
      <c r="AI161" s="728"/>
      <c r="AJ161" s="728"/>
      <c r="AK161" s="728"/>
      <c r="AL161" s="728"/>
      <c r="AM161" s="728"/>
      <c r="AN161" s="728"/>
      <c r="AO161" s="728"/>
      <c r="AP161" s="733"/>
    </row>
    <row r="162" spans="1:42" s="65" customFormat="1" x14ac:dyDescent="0.2">
      <c r="A162" s="728"/>
      <c r="B162" s="728"/>
      <c r="C162" s="728"/>
      <c r="D162" s="728"/>
      <c r="E162" s="728"/>
      <c r="F162" s="728"/>
      <c r="G162" s="728"/>
      <c r="H162" s="728"/>
      <c r="I162" s="728"/>
      <c r="J162" s="728"/>
      <c r="K162" s="728"/>
      <c r="L162" s="728"/>
      <c r="M162" s="728"/>
      <c r="N162" s="728"/>
      <c r="O162" s="728"/>
      <c r="P162" s="728"/>
      <c r="Q162" s="728"/>
      <c r="R162" s="728"/>
      <c r="S162" s="728"/>
      <c r="T162" s="728"/>
      <c r="U162" s="728"/>
      <c r="V162" s="728"/>
      <c r="W162" s="728"/>
      <c r="X162" s="728"/>
      <c r="Y162" s="728"/>
      <c r="Z162" s="728"/>
      <c r="AA162" s="728"/>
      <c r="AB162" s="728"/>
      <c r="AC162" s="728"/>
      <c r="AD162" s="728"/>
      <c r="AE162" s="728"/>
      <c r="AF162" s="728"/>
      <c r="AG162" s="728"/>
      <c r="AH162" s="728"/>
      <c r="AI162" s="728"/>
      <c r="AJ162" s="728"/>
      <c r="AK162" s="728"/>
      <c r="AL162" s="728"/>
      <c r="AM162" s="728"/>
      <c r="AN162" s="728"/>
      <c r="AO162" s="728"/>
      <c r="AP162" s="733"/>
    </row>
    <row r="163" spans="1:42" s="65" customFormat="1" x14ac:dyDescent="0.2">
      <c r="A163" s="728"/>
      <c r="B163" s="728"/>
      <c r="C163" s="728"/>
      <c r="D163" s="728"/>
      <c r="E163" s="728"/>
      <c r="F163" s="728"/>
      <c r="G163" s="728"/>
      <c r="H163" s="728"/>
      <c r="I163" s="728"/>
      <c r="J163" s="728"/>
      <c r="K163" s="728"/>
      <c r="L163" s="728"/>
      <c r="M163" s="728"/>
      <c r="N163" s="728"/>
      <c r="O163" s="728"/>
      <c r="P163" s="728"/>
      <c r="Q163" s="728"/>
      <c r="R163" s="728"/>
      <c r="S163" s="728"/>
      <c r="T163" s="728"/>
      <c r="U163" s="728"/>
      <c r="V163" s="728"/>
      <c r="W163" s="728"/>
      <c r="X163" s="728"/>
      <c r="Y163" s="728"/>
      <c r="Z163" s="728"/>
      <c r="AA163" s="728"/>
      <c r="AB163" s="728"/>
      <c r="AC163" s="728"/>
      <c r="AD163" s="728"/>
      <c r="AE163" s="728"/>
      <c r="AF163" s="728"/>
      <c r="AG163" s="728"/>
      <c r="AH163" s="728"/>
      <c r="AI163" s="728"/>
      <c r="AJ163" s="728"/>
      <c r="AK163" s="728"/>
      <c r="AL163" s="728"/>
      <c r="AM163" s="728"/>
      <c r="AN163" s="728"/>
      <c r="AO163" s="728"/>
      <c r="AP163" s="733"/>
    </row>
    <row r="164" spans="1:42" s="65" customFormat="1" x14ac:dyDescent="0.2">
      <c r="A164" s="728"/>
      <c r="B164" s="728"/>
      <c r="C164" s="728"/>
      <c r="D164" s="728"/>
      <c r="E164" s="728"/>
      <c r="F164" s="728"/>
      <c r="G164" s="728"/>
      <c r="H164" s="728"/>
      <c r="I164" s="728"/>
      <c r="J164" s="728"/>
      <c r="K164" s="728"/>
      <c r="L164" s="728"/>
      <c r="M164" s="728"/>
      <c r="N164" s="728"/>
      <c r="O164" s="728"/>
      <c r="P164" s="728"/>
      <c r="Q164" s="728"/>
      <c r="R164" s="728"/>
      <c r="S164" s="728"/>
      <c r="T164" s="728"/>
      <c r="U164" s="728"/>
      <c r="V164" s="728"/>
      <c r="W164" s="728"/>
      <c r="X164" s="728"/>
      <c r="Y164" s="728"/>
      <c r="Z164" s="728"/>
      <c r="AA164" s="728"/>
      <c r="AB164" s="728"/>
      <c r="AC164" s="728"/>
      <c r="AD164" s="728"/>
      <c r="AE164" s="728"/>
      <c r="AF164" s="728"/>
      <c r="AG164" s="728"/>
      <c r="AH164" s="728"/>
      <c r="AI164" s="728"/>
      <c r="AJ164" s="728"/>
      <c r="AK164" s="728"/>
      <c r="AL164" s="728"/>
      <c r="AM164" s="728"/>
      <c r="AN164" s="728"/>
      <c r="AO164" s="728"/>
      <c r="AP164" s="733"/>
    </row>
    <row r="165" spans="1:42" s="65" customFormat="1" x14ac:dyDescent="0.2">
      <c r="A165" s="728"/>
      <c r="B165" s="728"/>
      <c r="C165" s="728"/>
      <c r="D165" s="728"/>
      <c r="E165" s="728"/>
      <c r="F165" s="728"/>
      <c r="G165" s="728"/>
      <c r="H165" s="728"/>
      <c r="I165" s="728"/>
      <c r="J165" s="728"/>
      <c r="K165" s="728"/>
      <c r="L165" s="728"/>
      <c r="M165" s="728"/>
      <c r="N165" s="728"/>
      <c r="O165" s="728"/>
      <c r="P165" s="728"/>
      <c r="Q165" s="728"/>
      <c r="R165" s="728"/>
      <c r="S165" s="728"/>
      <c r="T165" s="728"/>
      <c r="U165" s="728"/>
      <c r="V165" s="728"/>
      <c r="W165" s="728"/>
      <c r="X165" s="728"/>
      <c r="Y165" s="728"/>
      <c r="Z165" s="728"/>
      <c r="AA165" s="728"/>
      <c r="AB165" s="728"/>
      <c r="AC165" s="728"/>
      <c r="AD165" s="728"/>
      <c r="AE165" s="728"/>
      <c r="AF165" s="728"/>
      <c r="AG165" s="728"/>
      <c r="AH165" s="728"/>
      <c r="AI165" s="728"/>
      <c r="AJ165" s="728"/>
      <c r="AK165" s="728"/>
      <c r="AL165" s="728"/>
      <c r="AM165" s="728"/>
      <c r="AN165" s="728"/>
      <c r="AO165" s="728"/>
      <c r="AP165" s="733"/>
    </row>
    <row r="166" spans="1:42" s="65" customFormat="1" x14ac:dyDescent="0.2">
      <c r="A166" s="728"/>
      <c r="B166" s="728"/>
      <c r="C166" s="728"/>
      <c r="D166" s="728"/>
      <c r="E166" s="728"/>
      <c r="F166" s="728"/>
      <c r="G166" s="728"/>
      <c r="H166" s="728"/>
      <c r="I166" s="728"/>
      <c r="J166" s="728"/>
      <c r="K166" s="728"/>
      <c r="L166" s="728"/>
      <c r="M166" s="728"/>
      <c r="N166" s="728"/>
      <c r="O166" s="728"/>
      <c r="P166" s="728"/>
      <c r="Q166" s="728"/>
      <c r="R166" s="728"/>
      <c r="S166" s="728"/>
      <c r="T166" s="728"/>
      <c r="U166" s="728"/>
      <c r="V166" s="728"/>
      <c r="W166" s="728"/>
      <c r="X166" s="728"/>
      <c r="Y166" s="728"/>
      <c r="Z166" s="728"/>
      <c r="AA166" s="728"/>
      <c r="AB166" s="728"/>
      <c r="AC166" s="728"/>
      <c r="AD166" s="728"/>
      <c r="AE166" s="728"/>
      <c r="AF166" s="728"/>
      <c r="AG166" s="728"/>
      <c r="AH166" s="728"/>
      <c r="AI166" s="728"/>
      <c r="AJ166" s="728"/>
      <c r="AK166" s="728"/>
      <c r="AL166" s="728"/>
      <c r="AM166" s="728"/>
      <c r="AN166" s="728"/>
      <c r="AO166" s="728"/>
      <c r="AP166" s="733"/>
    </row>
    <row r="167" spans="1:42" s="65" customFormat="1" x14ac:dyDescent="0.2">
      <c r="A167" s="728"/>
      <c r="B167" s="728"/>
      <c r="C167" s="728"/>
      <c r="D167" s="728"/>
      <c r="E167" s="728"/>
      <c r="F167" s="728"/>
      <c r="G167" s="728"/>
      <c r="H167" s="728"/>
      <c r="I167" s="728"/>
      <c r="J167" s="728"/>
      <c r="K167" s="728"/>
      <c r="L167" s="728"/>
      <c r="M167" s="728"/>
      <c r="N167" s="728"/>
      <c r="O167" s="728"/>
      <c r="P167" s="728"/>
      <c r="Q167" s="728"/>
      <c r="R167" s="728"/>
      <c r="S167" s="728"/>
      <c r="T167" s="728"/>
      <c r="U167" s="728"/>
      <c r="V167" s="728"/>
      <c r="W167" s="728"/>
      <c r="X167" s="728"/>
      <c r="Y167" s="728"/>
      <c r="Z167" s="728"/>
      <c r="AA167" s="728"/>
      <c r="AB167" s="728"/>
      <c r="AC167" s="728"/>
      <c r="AD167" s="728"/>
      <c r="AE167" s="728"/>
      <c r="AF167" s="728"/>
      <c r="AG167" s="728"/>
      <c r="AH167" s="728"/>
      <c r="AI167" s="728"/>
      <c r="AJ167" s="728"/>
      <c r="AK167" s="728"/>
      <c r="AL167" s="728"/>
      <c r="AM167" s="728"/>
      <c r="AN167" s="728"/>
      <c r="AO167" s="728"/>
      <c r="AP167" s="733"/>
    </row>
    <row r="168" spans="1:42" s="65" customFormat="1" x14ac:dyDescent="0.2">
      <c r="A168" s="728"/>
      <c r="B168" s="728"/>
      <c r="C168" s="728"/>
      <c r="D168" s="728"/>
      <c r="E168" s="728"/>
      <c r="F168" s="728"/>
      <c r="G168" s="728"/>
      <c r="H168" s="728"/>
      <c r="I168" s="728"/>
      <c r="J168" s="728"/>
      <c r="K168" s="728"/>
      <c r="L168" s="728"/>
      <c r="M168" s="728"/>
      <c r="N168" s="728"/>
      <c r="O168" s="728"/>
      <c r="P168" s="728"/>
      <c r="Q168" s="728"/>
      <c r="R168" s="728"/>
      <c r="S168" s="728"/>
      <c r="T168" s="728"/>
      <c r="U168" s="728"/>
      <c r="V168" s="728"/>
      <c r="W168" s="728"/>
      <c r="X168" s="728"/>
      <c r="Y168" s="728"/>
      <c r="Z168" s="728"/>
      <c r="AA168" s="728"/>
      <c r="AB168" s="728"/>
      <c r="AC168" s="728"/>
      <c r="AD168" s="728"/>
      <c r="AE168" s="728"/>
      <c r="AF168" s="728"/>
      <c r="AG168" s="728"/>
      <c r="AH168" s="728"/>
      <c r="AI168" s="728"/>
      <c r="AJ168" s="728"/>
      <c r="AK168" s="728"/>
      <c r="AL168" s="728"/>
      <c r="AM168" s="728"/>
      <c r="AN168" s="728"/>
      <c r="AO168" s="728"/>
      <c r="AP168" s="733"/>
    </row>
    <row r="169" spans="1:42" s="65" customFormat="1" x14ac:dyDescent="0.2">
      <c r="A169" s="728"/>
      <c r="B169" s="728"/>
      <c r="C169" s="728"/>
      <c r="D169" s="728"/>
      <c r="E169" s="728"/>
      <c r="F169" s="728"/>
      <c r="G169" s="728"/>
      <c r="H169" s="728"/>
      <c r="I169" s="728"/>
      <c r="J169" s="728"/>
      <c r="K169" s="728"/>
      <c r="L169" s="728"/>
      <c r="M169" s="728"/>
      <c r="N169" s="728"/>
      <c r="O169" s="728"/>
      <c r="P169" s="728"/>
      <c r="Q169" s="728"/>
      <c r="R169" s="728"/>
      <c r="S169" s="728"/>
      <c r="T169" s="728"/>
      <c r="U169" s="728"/>
      <c r="V169" s="728"/>
      <c r="W169" s="728"/>
      <c r="X169" s="728"/>
      <c r="Y169" s="728"/>
      <c r="Z169" s="728"/>
      <c r="AA169" s="728"/>
      <c r="AB169" s="728"/>
      <c r="AC169" s="728"/>
      <c r="AD169" s="728"/>
      <c r="AE169" s="728"/>
      <c r="AF169" s="728"/>
      <c r="AG169" s="728"/>
      <c r="AH169" s="728"/>
      <c r="AI169" s="728"/>
      <c r="AJ169" s="728"/>
      <c r="AK169" s="728"/>
      <c r="AL169" s="728"/>
      <c r="AM169" s="728"/>
      <c r="AN169" s="728"/>
      <c r="AO169" s="728"/>
      <c r="AP169" s="733"/>
    </row>
    <row r="170" spans="1:42" s="65" customFormat="1" x14ac:dyDescent="0.2">
      <c r="A170" s="728"/>
      <c r="B170" s="728"/>
      <c r="C170" s="728"/>
      <c r="D170" s="728"/>
      <c r="E170" s="728"/>
      <c r="F170" s="728"/>
      <c r="G170" s="728"/>
      <c r="H170" s="728"/>
      <c r="I170" s="728"/>
      <c r="J170" s="728"/>
      <c r="K170" s="728"/>
      <c r="L170" s="728"/>
      <c r="M170" s="728"/>
      <c r="N170" s="728"/>
      <c r="O170" s="728"/>
      <c r="P170" s="728"/>
      <c r="Q170" s="728"/>
      <c r="R170" s="728"/>
      <c r="S170" s="728"/>
      <c r="T170" s="728"/>
      <c r="U170" s="728"/>
      <c r="V170" s="728"/>
      <c r="W170" s="728"/>
      <c r="X170" s="728"/>
      <c r="Y170" s="728"/>
      <c r="Z170" s="728"/>
      <c r="AA170" s="728"/>
      <c r="AB170" s="728"/>
      <c r="AC170" s="728"/>
      <c r="AD170" s="728"/>
      <c r="AE170" s="728"/>
      <c r="AF170" s="728"/>
      <c r="AG170" s="728"/>
      <c r="AH170" s="728"/>
      <c r="AI170" s="728"/>
      <c r="AJ170" s="728"/>
      <c r="AK170" s="728"/>
      <c r="AL170" s="728"/>
      <c r="AM170" s="728"/>
      <c r="AN170" s="728"/>
      <c r="AO170" s="728"/>
      <c r="AP170" s="733"/>
    </row>
    <row r="171" spans="1:42" s="65" customFormat="1" x14ac:dyDescent="0.2">
      <c r="A171" s="728"/>
      <c r="B171" s="728"/>
      <c r="C171" s="728"/>
      <c r="D171" s="728"/>
      <c r="E171" s="728"/>
      <c r="F171" s="728"/>
      <c r="G171" s="728"/>
      <c r="H171" s="728"/>
      <c r="I171" s="728"/>
      <c r="J171" s="728"/>
      <c r="K171" s="728"/>
      <c r="L171" s="728"/>
      <c r="M171" s="728"/>
      <c r="N171" s="728"/>
      <c r="O171" s="728"/>
      <c r="P171" s="728"/>
      <c r="Q171" s="728"/>
      <c r="R171" s="728"/>
      <c r="S171" s="728"/>
      <c r="T171" s="728"/>
      <c r="U171" s="728"/>
      <c r="V171" s="728"/>
      <c r="W171" s="728"/>
      <c r="X171" s="728"/>
      <c r="Y171" s="728"/>
      <c r="Z171" s="728"/>
      <c r="AA171" s="728"/>
      <c r="AB171" s="728"/>
      <c r="AC171" s="728"/>
      <c r="AD171" s="728"/>
      <c r="AE171" s="728"/>
      <c r="AF171" s="728"/>
      <c r="AG171" s="728"/>
      <c r="AH171" s="728"/>
      <c r="AI171" s="728"/>
      <c r="AJ171" s="728"/>
      <c r="AK171" s="728"/>
      <c r="AL171" s="728"/>
      <c r="AM171" s="728"/>
      <c r="AN171" s="728"/>
      <c r="AO171" s="728"/>
      <c r="AP171" s="733"/>
    </row>
    <row r="172" spans="1:42" s="65" customFormat="1" x14ac:dyDescent="0.2">
      <c r="A172" s="728"/>
      <c r="B172" s="728"/>
      <c r="C172" s="728"/>
      <c r="D172" s="728"/>
      <c r="E172" s="728"/>
      <c r="F172" s="728"/>
      <c r="G172" s="728"/>
      <c r="H172" s="728"/>
      <c r="I172" s="728"/>
      <c r="J172" s="728"/>
      <c r="K172" s="728"/>
      <c r="L172" s="728"/>
      <c r="M172" s="728"/>
      <c r="N172" s="728"/>
      <c r="O172" s="728"/>
      <c r="P172" s="728"/>
      <c r="Q172" s="728"/>
      <c r="R172" s="728"/>
      <c r="S172" s="728"/>
      <c r="T172" s="728"/>
      <c r="U172" s="728"/>
      <c r="V172" s="728"/>
      <c r="W172" s="728"/>
      <c r="X172" s="728"/>
      <c r="Y172" s="728"/>
      <c r="Z172" s="728"/>
      <c r="AA172" s="728"/>
      <c r="AB172" s="728"/>
      <c r="AC172" s="728"/>
      <c r="AD172" s="728"/>
      <c r="AE172" s="728"/>
      <c r="AF172" s="728"/>
      <c r="AG172" s="728"/>
      <c r="AH172" s="728"/>
      <c r="AI172" s="728"/>
      <c r="AJ172" s="728"/>
      <c r="AK172" s="728"/>
      <c r="AL172" s="728"/>
      <c r="AM172" s="728"/>
      <c r="AN172" s="728"/>
      <c r="AO172" s="728"/>
      <c r="AP172" s="733"/>
    </row>
    <row r="173" spans="1:42" s="65" customFormat="1" x14ac:dyDescent="0.2">
      <c r="A173" s="728"/>
      <c r="B173" s="728"/>
      <c r="C173" s="728"/>
      <c r="D173" s="728"/>
      <c r="E173" s="728"/>
      <c r="F173" s="728"/>
      <c r="G173" s="728"/>
      <c r="H173" s="728"/>
      <c r="I173" s="728"/>
      <c r="J173" s="728"/>
      <c r="K173" s="728"/>
      <c r="L173" s="728"/>
      <c r="M173" s="728"/>
      <c r="N173" s="728"/>
      <c r="O173" s="728"/>
      <c r="P173" s="728"/>
      <c r="Q173" s="728"/>
      <c r="R173" s="728"/>
      <c r="S173" s="728"/>
      <c r="T173" s="728"/>
      <c r="U173" s="728"/>
      <c r="V173" s="728"/>
      <c r="W173" s="728"/>
      <c r="X173" s="728"/>
      <c r="Y173" s="728"/>
      <c r="Z173" s="728"/>
      <c r="AA173" s="728"/>
      <c r="AB173" s="728"/>
      <c r="AC173" s="728"/>
      <c r="AD173" s="728"/>
      <c r="AE173" s="728"/>
      <c r="AF173" s="728"/>
      <c r="AG173" s="728"/>
      <c r="AH173" s="728"/>
      <c r="AI173" s="728"/>
      <c r="AJ173" s="728"/>
      <c r="AK173" s="728"/>
      <c r="AL173" s="728"/>
      <c r="AM173" s="728"/>
      <c r="AN173" s="728"/>
      <c r="AO173" s="728"/>
      <c r="AP173" s="733"/>
    </row>
    <row r="174" spans="1:42" s="65" customFormat="1" x14ac:dyDescent="0.2">
      <c r="A174" s="728"/>
      <c r="B174" s="728"/>
      <c r="C174" s="728"/>
      <c r="D174" s="728"/>
      <c r="E174" s="728"/>
      <c r="F174" s="728"/>
      <c r="G174" s="728"/>
      <c r="H174" s="728"/>
      <c r="I174" s="728"/>
      <c r="J174" s="728"/>
      <c r="K174" s="728"/>
      <c r="L174" s="728"/>
      <c r="M174" s="728"/>
      <c r="N174" s="728"/>
      <c r="O174" s="728"/>
      <c r="P174" s="728"/>
      <c r="Q174" s="728"/>
      <c r="R174" s="728"/>
      <c r="S174" s="728"/>
      <c r="T174" s="728"/>
      <c r="U174" s="728"/>
      <c r="V174" s="728"/>
      <c r="W174" s="728"/>
      <c r="X174" s="728"/>
      <c r="Y174" s="728"/>
      <c r="Z174" s="728"/>
      <c r="AA174" s="728"/>
      <c r="AB174" s="728"/>
      <c r="AC174" s="728"/>
      <c r="AD174" s="728"/>
      <c r="AE174" s="728"/>
      <c r="AF174" s="728"/>
      <c r="AG174" s="728"/>
      <c r="AH174" s="728"/>
      <c r="AI174" s="728"/>
      <c r="AJ174" s="728"/>
      <c r="AK174" s="728"/>
      <c r="AL174" s="728"/>
      <c r="AM174" s="728"/>
      <c r="AN174" s="728"/>
      <c r="AO174" s="728"/>
      <c r="AP174" s="733"/>
    </row>
    <row r="175" spans="1:42" s="65" customFormat="1" x14ac:dyDescent="0.2">
      <c r="A175" s="728"/>
      <c r="B175" s="728"/>
      <c r="C175" s="728"/>
      <c r="D175" s="728"/>
      <c r="E175" s="728"/>
      <c r="F175" s="728"/>
      <c r="G175" s="728"/>
      <c r="H175" s="728"/>
      <c r="I175" s="728"/>
      <c r="J175" s="728"/>
      <c r="K175" s="728"/>
      <c r="L175" s="728"/>
      <c r="M175" s="728"/>
      <c r="N175" s="728"/>
      <c r="O175" s="728"/>
      <c r="P175" s="728"/>
      <c r="Q175" s="728"/>
      <c r="R175" s="728"/>
      <c r="S175" s="728"/>
      <c r="T175" s="728"/>
      <c r="U175" s="728"/>
      <c r="V175" s="728"/>
      <c r="W175" s="728"/>
      <c r="X175" s="728"/>
      <c r="Y175" s="728"/>
      <c r="Z175" s="728"/>
      <c r="AA175" s="728"/>
      <c r="AB175" s="728"/>
      <c r="AC175" s="728"/>
      <c r="AD175" s="728"/>
      <c r="AE175" s="728"/>
      <c r="AF175" s="728"/>
      <c r="AG175" s="728"/>
      <c r="AH175" s="728"/>
      <c r="AI175" s="728"/>
      <c r="AJ175" s="728"/>
      <c r="AK175" s="728"/>
      <c r="AL175" s="728"/>
      <c r="AM175" s="728"/>
      <c r="AN175" s="728"/>
      <c r="AO175" s="728"/>
      <c r="AP175" s="733"/>
    </row>
    <row r="176" spans="1:42" s="65" customFormat="1" x14ac:dyDescent="0.2">
      <c r="A176" s="728"/>
      <c r="B176" s="728"/>
      <c r="C176" s="728"/>
      <c r="D176" s="728"/>
      <c r="E176" s="728"/>
      <c r="F176" s="728"/>
      <c r="G176" s="728"/>
      <c r="H176" s="728"/>
      <c r="I176" s="728"/>
      <c r="J176" s="728"/>
      <c r="K176" s="728"/>
      <c r="L176" s="728"/>
      <c r="M176" s="728"/>
      <c r="N176" s="728"/>
      <c r="O176" s="728"/>
      <c r="P176" s="728"/>
      <c r="Q176" s="728"/>
      <c r="R176" s="728"/>
      <c r="S176" s="728"/>
      <c r="T176" s="728"/>
      <c r="U176" s="728"/>
      <c r="V176" s="728"/>
      <c r="W176" s="728"/>
      <c r="X176" s="728"/>
      <c r="Y176" s="728"/>
      <c r="Z176" s="728"/>
      <c r="AA176" s="728"/>
      <c r="AB176" s="728"/>
      <c r="AC176" s="728"/>
      <c r="AD176" s="728"/>
      <c r="AE176" s="728"/>
      <c r="AF176" s="728"/>
      <c r="AG176" s="728"/>
      <c r="AH176" s="728"/>
      <c r="AI176" s="728"/>
      <c r="AJ176" s="728"/>
      <c r="AK176" s="728"/>
      <c r="AL176" s="728"/>
      <c r="AM176" s="728"/>
      <c r="AN176" s="728"/>
      <c r="AO176" s="728"/>
      <c r="AP176" s="733"/>
    </row>
    <row r="177" spans="1:42" s="65" customFormat="1" x14ac:dyDescent="0.2">
      <c r="A177" s="728"/>
      <c r="B177" s="728"/>
      <c r="C177" s="728"/>
      <c r="D177" s="728"/>
      <c r="E177" s="728"/>
      <c r="F177" s="728"/>
      <c r="G177" s="728"/>
      <c r="H177" s="728"/>
      <c r="I177" s="728"/>
      <c r="J177" s="728"/>
      <c r="K177" s="728"/>
      <c r="L177" s="728"/>
      <c r="M177" s="728"/>
      <c r="N177" s="728"/>
      <c r="O177" s="728"/>
      <c r="P177" s="728"/>
      <c r="Q177" s="728"/>
      <c r="R177" s="728"/>
      <c r="S177" s="728"/>
      <c r="T177" s="728"/>
      <c r="U177" s="728"/>
      <c r="V177" s="728"/>
      <c r="W177" s="728"/>
      <c r="X177" s="728"/>
      <c r="Y177" s="728"/>
      <c r="Z177" s="728"/>
      <c r="AA177" s="728"/>
      <c r="AB177" s="728"/>
      <c r="AC177" s="728"/>
      <c r="AD177" s="728"/>
      <c r="AE177" s="728"/>
      <c r="AF177" s="728"/>
      <c r="AG177" s="728"/>
      <c r="AH177" s="728"/>
      <c r="AI177" s="728"/>
      <c r="AJ177" s="728"/>
      <c r="AK177" s="728"/>
      <c r="AL177" s="728"/>
      <c r="AM177" s="728"/>
      <c r="AN177" s="728"/>
      <c r="AO177" s="728"/>
      <c r="AP177" s="733"/>
    </row>
    <row r="178" spans="1:42" s="65" customFormat="1" x14ac:dyDescent="0.2">
      <c r="A178" s="728"/>
      <c r="B178" s="728"/>
      <c r="C178" s="728"/>
      <c r="D178" s="728"/>
      <c r="E178" s="728"/>
      <c r="F178" s="728"/>
      <c r="G178" s="728"/>
      <c r="H178" s="728"/>
      <c r="I178" s="728"/>
      <c r="J178" s="728"/>
      <c r="K178" s="728"/>
      <c r="L178" s="728"/>
      <c r="M178" s="728"/>
      <c r="N178" s="728"/>
      <c r="O178" s="728"/>
      <c r="P178" s="728"/>
      <c r="Q178" s="728"/>
      <c r="R178" s="728"/>
      <c r="S178" s="728"/>
      <c r="T178" s="728"/>
      <c r="U178" s="728"/>
      <c r="V178" s="728"/>
      <c r="W178" s="728"/>
      <c r="X178" s="728"/>
      <c r="Y178" s="728"/>
      <c r="Z178" s="728"/>
      <c r="AA178" s="728"/>
      <c r="AB178" s="728"/>
      <c r="AC178" s="728"/>
      <c r="AD178" s="728"/>
      <c r="AE178" s="728"/>
      <c r="AF178" s="728"/>
      <c r="AG178" s="728"/>
      <c r="AH178" s="728"/>
      <c r="AI178" s="728"/>
      <c r="AJ178" s="728"/>
      <c r="AK178" s="728"/>
      <c r="AL178" s="728"/>
      <c r="AM178" s="728"/>
      <c r="AN178" s="728"/>
      <c r="AO178" s="728"/>
      <c r="AP178" s="733"/>
    </row>
    <row r="179" spans="1:42" s="65" customFormat="1" x14ac:dyDescent="0.2">
      <c r="A179" s="728"/>
      <c r="B179" s="728"/>
      <c r="C179" s="728"/>
      <c r="D179" s="728"/>
      <c r="E179" s="728"/>
      <c r="F179" s="728"/>
      <c r="G179" s="728"/>
      <c r="H179" s="728"/>
      <c r="I179" s="728"/>
      <c r="J179" s="728"/>
      <c r="K179" s="728"/>
      <c r="L179" s="728"/>
      <c r="M179" s="728"/>
      <c r="N179" s="728"/>
      <c r="O179" s="728"/>
      <c r="P179" s="728"/>
      <c r="Q179" s="728"/>
      <c r="R179" s="728"/>
      <c r="S179" s="728"/>
      <c r="T179" s="728"/>
      <c r="U179" s="728"/>
      <c r="V179" s="728"/>
      <c r="W179" s="728"/>
      <c r="X179" s="728"/>
      <c r="Y179" s="728"/>
      <c r="Z179" s="728"/>
      <c r="AA179" s="728"/>
      <c r="AB179" s="728"/>
      <c r="AC179" s="728"/>
      <c r="AD179" s="728"/>
      <c r="AE179" s="728"/>
      <c r="AF179" s="728"/>
      <c r="AG179" s="728"/>
      <c r="AH179" s="728"/>
      <c r="AI179" s="728"/>
      <c r="AJ179" s="728"/>
      <c r="AK179" s="728"/>
      <c r="AL179" s="728"/>
      <c r="AM179" s="728"/>
      <c r="AN179" s="728"/>
      <c r="AO179" s="728"/>
      <c r="AP179" s="733"/>
    </row>
    <row r="180" spans="1:42" s="65" customFormat="1" x14ac:dyDescent="0.2">
      <c r="A180" s="728"/>
      <c r="B180" s="728"/>
      <c r="C180" s="728"/>
      <c r="D180" s="728"/>
      <c r="E180" s="728"/>
      <c r="F180" s="728"/>
      <c r="G180" s="728"/>
      <c r="H180" s="728"/>
      <c r="I180" s="728"/>
      <c r="J180" s="728"/>
      <c r="K180" s="728"/>
      <c r="L180" s="728"/>
      <c r="M180" s="728"/>
      <c r="N180" s="728"/>
      <c r="O180" s="728"/>
      <c r="P180" s="728"/>
      <c r="Q180" s="728"/>
      <c r="R180" s="728"/>
      <c r="S180" s="728"/>
      <c r="T180" s="728"/>
      <c r="U180" s="728"/>
      <c r="V180" s="728"/>
      <c r="W180" s="728"/>
      <c r="X180" s="728"/>
      <c r="Y180" s="728"/>
      <c r="Z180" s="728"/>
      <c r="AA180" s="728"/>
      <c r="AB180" s="728"/>
      <c r="AC180" s="728"/>
      <c r="AD180" s="728"/>
      <c r="AE180" s="728"/>
      <c r="AF180" s="728"/>
      <c r="AG180" s="728"/>
      <c r="AH180" s="728"/>
      <c r="AI180" s="728"/>
      <c r="AJ180" s="728"/>
      <c r="AK180" s="728"/>
      <c r="AL180" s="728"/>
      <c r="AM180" s="728"/>
      <c r="AN180" s="728"/>
      <c r="AO180" s="728"/>
      <c r="AP180" s="733"/>
    </row>
    <row r="181" spans="1:42" s="65" customFormat="1" x14ac:dyDescent="0.2">
      <c r="A181" s="728"/>
      <c r="B181" s="728"/>
      <c r="C181" s="728"/>
      <c r="D181" s="728"/>
      <c r="E181" s="728"/>
      <c r="F181" s="728"/>
      <c r="G181" s="728"/>
      <c r="H181" s="728"/>
      <c r="I181" s="728"/>
      <c r="J181" s="728"/>
      <c r="K181" s="728"/>
      <c r="L181" s="728"/>
      <c r="M181" s="728"/>
      <c r="N181" s="728"/>
      <c r="O181" s="728"/>
      <c r="P181" s="728"/>
      <c r="Q181" s="728"/>
      <c r="R181" s="728"/>
      <c r="S181" s="728"/>
      <c r="T181" s="728"/>
      <c r="U181" s="728"/>
      <c r="V181" s="728"/>
      <c r="W181" s="728"/>
      <c r="X181" s="728"/>
      <c r="Y181" s="728"/>
      <c r="Z181" s="728"/>
      <c r="AA181" s="728"/>
      <c r="AB181" s="728"/>
      <c r="AC181" s="728"/>
      <c r="AD181" s="728"/>
      <c r="AE181" s="728"/>
      <c r="AF181" s="728"/>
      <c r="AG181" s="728"/>
      <c r="AH181" s="728"/>
      <c r="AI181" s="728"/>
      <c r="AJ181" s="728"/>
      <c r="AK181" s="728"/>
      <c r="AL181" s="728"/>
      <c r="AM181" s="728"/>
      <c r="AN181" s="728"/>
      <c r="AO181" s="728"/>
      <c r="AP181" s="733"/>
    </row>
    <row r="182" spans="1:42" s="65" customFormat="1" x14ac:dyDescent="0.2">
      <c r="A182" s="728"/>
      <c r="B182" s="728"/>
      <c r="C182" s="728"/>
      <c r="D182" s="728"/>
      <c r="E182" s="728"/>
      <c r="F182" s="728"/>
      <c r="G182" s="728"/>
      <c r="H182" s="728"/>
      <c r="I182" s="728"/>
      <c r="J182" s="728"/>
      <c r="K182" s="728"/>
      <c r="L182" s="728"/>
      <c r="M182" s="728"/>
      <c r="N182" s="728"/>
      <c r="O182" s="728"/>
      <c r="P182" s="728"/>
      <c r="Q182" s="728"/>
      <c r="R182" s="728"/>
      <c r="S182" s="728"/>
      <c r="T182" s="728"/>
      <c r="U182" s="728"/>
      <c r="V182" s="728"/>
      <c r="W182" s="728"/>
      <c r="X182" s="728"/>
      <c r="Y182" s="728"/>
      <c r="Z182" s="728"/>
      <c r="AA182" s="728"/>
      <c r="AB182" s="728"/>
      <c r="AC182" s="728"/>
      <c r="AD182" s="728"/>
      <c r="AE182" s="728"/>
      <c r="AF182" s="728"/>
      <c r="AG182" s="728"/>
      <c r="AH182" s="728"/>
      <c r="AI182" s="728"/>
      <c r="AJ182" s="728"/>
      <c r="AK182" s="728"/>
      <c r="AL182" s="728"/>
      <c r="AM182" s="728"/>
      <c r="AN182" s="728"/>
      <c r="AO182" s="728"/>
      <c r="AP182" s="733"/>
    </row>
    <row r="183" spans="1:42" s="65" customFormat="1" x14ac:dyDescent="0.2">
      <c r="A183" s="728"/>
      <c r="B183" s="728"/>
      <c r="C183" s="728"/>
      <c r="D183" s="728"/>
      <c r="E183" s="728"/>
      <c r="F183" s="728"/>
      <c r="G183" s="728"/>
      <c r="H183" s="728"/>
      <c r="I183" s="728"/>
      <c r="J183" s="728"/>
      <c r="K183" s="728"/>
      <c r="L183" s="728"/>
      <c r="M183" s="728"/>
      <c r="N183" s="728"/>
      <c r="O183" s="728"/>
      <c r="P183" s="728"/>
      <c r="Q183" s="728"/>
      <c r="R183" s="728"/>
      <c r="S183" s="728"/>
      <c r="T183" s="728"/>
      <c r="U183" s="728"/>
      <c r="V183" s="728"/>
      <c r="W183" s="728"/>
      <c r="X183" s="728"/>
      <c r="Y183" s="728"/>
      <c r="Z183" s="728"/>
      <c r="AA183" s="728"/>
      <c r="AB183" s="728"/>
      <c r="AC183" s="728"/>
      <c r="AD183" s="728"/>
      <c r="AE183" s="728"/>
      <c r="AF183" s="728"/>
      <c r="AG183" s="728"/>
      <c r="AH183" s="728"/>
      <c r="AI183" s="728"/>
      <c r="AJ183" s="728"/>
      <c r="AK183" s="728"/>
      <c r="AL183" s="728"/>
      <c r="AM183" s="728"/>
      <c r="AN183" s="728"/>
      <c r="AO183" s="728"/>
      <c r="AP183" s="733"/>
    </row>
    <row r="184" spans="1:42" s="65" customFormat="1" x14ac:dyDescent="0.2">
      <c r="A184" s="728"/>
      <c r="B184" s="728"/>
      <c r="C184" s="728"/>
      <c r="D184" s="728"/>
      <c r="E184" s="728"/>
      <c r="F184" s="728"/>
      <c r="G184" s="728"/>
      <c r="H184" s="728"/>
      <c r="I184" s="728"/>
      <c r="J184" s="728"/>
      <c r="K184" s="728"/>
      <c r="L184" s="728"/>
      <c r="M184" s="728"/>
      <c r="N184" s="728"/>
      <c r="O184" s="728"/>
      <c r="P184" s="728"/>
      <c r="Q184" s="728"/>
      <c r="R184" s="728"/>
      <c r="S184" s="728"/>
      <c r="T184" s="728"/>
      <c r="U184" s="728"/>
      <c r="V184" s="728"/>
      <c r="W184" s="728"/>
      <c r="X184" s="728"/>
      <c r="Y184" s="728"/>
      <c r="Z184" s="728"/>
      <c r="AA184" s="728"/>
      <c r="AB184" s="728"/>
      <c r="AC184" s="728"/>
      <c r="AD184" s="728"/>
      <c r="AE184" s="728"/>
      <c r="AF184" s="728"/>
      <c r="AG184" s="728"/>
      <c r="AH184" s="728"/>
      <c r="AI184" s="728"/>
      <c r="AJ184" s="728"/>
      <c r="AK184" s="728"/>
      <c r="AL184" s="728"/>
      <c r="AM184" s="728"/>
      <c r="AN184" s="728"/>
      <c r="AO184" s="728"/>
      <c r="AP184" s="733"/>
    </row>
    <row r="185" spans="1:42" s="65" customFormat="1" x14ac:dyDescent="0.2">
      <c r="A185" s="728"/>
      <c r="B185" s="728"/>
      <c r="C185" s="728"/>
      <c r="D185" s="728"/>
      <c r="E185" s="728"/>
      <c r="F185" s="728"/>
      <c r="G185" s="728"/>
      <c r="H185" s="728"/>
      <c r="I185" s="728"/>
      <c r="J185" s="728"/>
      <c r="K185" s="728"/>
      <c r="L185" s="728"/>
      <c r="M185" s="728"/>
      <c r="N185" s="728"/>
      <c r="O185" s="728"/>
      <c r="P185" s="728"/>
      <c r="Q185" s="728"/>
      <c r="R185" s="728"/>
      <c r="S185" s="728"/>
      <c r="T185" s="728"/>
      <c r="U185" s="728"/>
      <c r="V185" s="728"/>
      <c r="W185" s="728"/>
      <c r="X185" s="728"/>
      <c r="Y185" s="728"/>
      <c r="Z185" s="728"/>
      <c r="AA185" s="728"/>
      <c r="AB185" s="728"/>
      <c r="AC185" s="728"/>
      <c r="AD185" s="728"/>
      <c r="AE185" s="728"/>
      <c r="AF185" s="728"/>
      <c r="AG185" s="728"/>
      <c r="AH185" s="728"/>
      <c r="AI185" s="728"/>
      <c r="AJ185" s="728"/>
      <c r="AK185" s="728"/>
      <c r="AL185" s="728"/>
      <c r="AM185" s="728"/>
      <c r="AN185" s="728"/>
      <c r="AO185" s="728"/>
      <c r="AP185" s="733"/>
    </row>
    <row r="186" spans="1:42" s="65" customFormat="1" x14ac:dyDescent="0.2">
      <c r="A186" s="728"/>
      <c r="B186" s="728"/>
      <c r="C186" s="728"/>
      <c r="D186" s="728"/>
      <c r="E186" s="728"/>
      <c r="F186" s="728"/>
      <c r="G186" s="728"/>
      <c r="H186" s="728"/>
      <c r="I186" s="728"/>
      <c r="J186" s="728"/>
      <c r="K186" s="728"/>
      <c r="L186" s="728"/>
      <c r="M186" s="728"/>
      <c r="N186" s="728"/>
      <c r="O186" s="728"/>
      <c r="P186" s="728"/>
      <c r="Q186" s="728"/>
      <c r="R186" s="728"/>
      <c r="S186" s="728"/>
      <c r="T186" s="728"/>
      <c r="U186" s="728"/>
      <c r="V186" s="728"/>
      <c r="W186" s="728"/>
      <c r="X186" s="728"/>
      <c r="Y186" s="728"/>
      <c r="Z186" s="728"/>
      <c r="AA186" s="728"/>
      <c r="AB186" s="728"/>
      <c r="AC186" s="728"/>
      <c r="AD186" s="728"/>
      <c r="AE186" s="728"/>
      <c r="AF186" s="728"/>
      <c r="AG186" s="728"/>
      <c r="AH186" s="728"/>
      <c r="AI186" s="728"/>
      <c r="AJ186" s="728"/>
      <c r="AK186" s="728"/>
      <c r="AL186" s="728"/>
      <c r="AM186" s="728"/>
      <c r="AN186" s="728"/>
      <c r="AO186" s="728"/>
      <c r="AP186" s="733"/>
    </row>
    <row r="187" spans="1:42" s="65" customFormat="1" x14ac:dyDescent="0.2">
      <c r="A187" s="728"/>
      <c r="B187" s="728"/>
      <c r="C187" s="728"/>
      <c r="D187" s="728"/>
      <c r="E187" s="728"/>
      <c r="F187" s="728"/>
      <c r="G187" s="728"/>
      <c r="H187" s="728"/>
      <c r="I187" s="728"/>
      <c r="J187" s="728"/>
      <c r="K187" s="728"/>
      <c r="L187" s="728"/>
      <c r="M187" s="728"/>
      <c r="N187" s="728"/>
      <c r="O187" s="728"/>
      <c r="P187" s="728"/>
      <c r="Q187" s="728"/>
      <c r="R187" s="728"/>
      <c r="S187" s="728"/>
      <c r="T187" s="728"/>
      <c r="U187" s="728"/>
      <c r="V187" s="728"/>
      <c r="W187" s="728"/>
      <c r="X187" s="728"/>
      <c r="Y187" s="728"/>
      <c r="Z187" s="728"/>
      <c r="AA187" s="728"/>
      <c r="AB187" s="728"/>
      <c r="AC187" s="728"/>
      <c r="AD187" s="728"/>
      <c r="AE187" s="728"/>
      <c r="AF187" s="728"/>
      <c r="AG187" s="728"/>
      <c r="AH187" s="728"/>
      <c r="AI187" s="728"/>
      <c r="AJ187" s="728"/>
      <c r="AK187" s="728"/>
      <c r="AL187" s="728"/>
      <c r="AM187" s="728"/>
      <c r="AN187" s="728"/>
      <c r="AO187" s="728"/>
      <c r="AP187" s="733"/>
    </row>
    <row r="188" spans="1:42" s="65" customFormat="1" x14ac:dyDescent="0.2">
      <c r="A188" s="728"/>
      <c r="B188" s="728"/>
      <c r="C188" s="728"/>
      <c r="D188" s="728"/>
      <c r="E188" s="728"/>
      <c r="F188" s="728"/>
      <c r="G188" s="728"/>
      <c r="H188" s="728"/>
      <c r="I188" s="728"/>
      <c r="J188" s="728"/>
      <c r="K188" s="728"/>
      <c r="L188" s="728"/>
      <c r="M188" s="728"/>
      <c r="N188" s="728"/>
      <c r="O188" s="728"/>
      <c r="P188" s="728"/>
      <c r="Q188" s="728"/>
      <c r="R188" s="728"/>
      <c r="S188" s="728"/>
      <c r="T188" s="728"/>
      <c r="U188" s="728"/>
      <c r="V188" s="728"/>
      <c r="W188" s="728"/>
      <c r="X188" s="728"/>
      <c r="Y188" s="728"/>
      <c r="Z188" s="728"/>
      <c r="AA188" s="728"/>
      <c r="AB188" s="728"/>
      <c r="AC188" s="728"/>
      <c r="AD188" s="728"/>
      <c r="AE188" s="728"/>
      <c r="AF188" s="728"/>
      <c r="AG188" s="728"/>
      <c r="AH188" s="728"/>
      <c r="AI188" s="728"/>
      <c r="AJ188" s="728"/>
      <c r="AK188" s="728"/>
      <c r="AL188" s="728"/>
      <c r="AM188" s="728"/>
      <c r="AN188" s="728"/>
      <c r="AO188" s="728"/>
      <c r="AP188" s="733"/>
    </row>
    <row r="189" spans="1:42" s="65" customFormat="1" x14ac:dyDescent="0.2">
      <c r="A189" s="728"/>
      <c r="B189" s="728"/>
      <c r="C189" s="728"/>
      <c r="D189" s="728"/>
      <c r="E189" s="728"/>
      <c r="F189" s="728"/>
      <c r="G189" s="728"/>
      <c r="H189" s="728"/>
      <c r="I189" s="728"/>
      <c r="J189" s="728"/>
      <c r="K189" s="728"/>
      <c r="L189" s="728"/>
      <c r="M189" s="728"/>
      <c r="N189" s="728"/>
      <c r="O189" s="728"/>
      <c r="P189" s="728"/>
      <c r="Q189" s="728"/>
      <c r="R189" s="728"/>
      <c r="S189" s="728"/>
      <c r="T189" s="728"/>
      <c r="U189" s="728"/>
      <c r="V189" s="728"/>
      <c r="W189" s="728"/>
      <c r="X189" s="728"/>
      <c r="Y189" s="728"/>
      <c r="Z189" s="728"/>
      <c r="AA189" s="728"/>
      <c r="AB189" s="728"/>
      <c r="AC189" s="728"/>
      <c r="AD189" s="728"/>
      <c r="AE189" s="728"/>
      <c r="AF189" s="728"/>
      <c r="AG189" s="728"/>
      <c r="AH189" s="728"/>
      <c r="AI189" s="728"/>
      <c r="AJ189" s="728"/>
      <c r="AK189" s="728"/>
      <c r="AL189" s="728"/>
      <c r="AM189" s="728"/>
      <c r="AN189" s="728"/>
      <c r="AO189" s="728"/>
      <c r="AP189" s="733"/>
    </row>
    <row r="190" spans="1:42" s="65" customFormat="1" x14ac:dyDescent="0.2">
      <c r="A190" s="728"/>
      <c r="B190" s="728"/>
      <c r="C190" s="728"/>
      <c r="D190" s="728"/>
      <c r="E190" s="728"/>
      <c r="F190" s="728"/>
      <c r="G190" s="728"/>
      <c r="H190" s="728"/>
      <c r="I190" s="728"/>
      <c r="J190" s="728"/>
      <c r="K190" s="728"/>
      <c r="L190" s="728"/>
      <c r="M190" s="728"/>
      <c r="N190" s="728"/>
      <c r="O190" s="728"/>
      <c r="P190" s="728"/>
      <c r="Q190" s="728"/>
      <c r="R190" s="728"/>
      <c r="S190" s="728"/>
      <c r="T190" s="728"/>
      <c r="U190" s="728"/>
      <c r="V190" s="728"/>
      <c r="W190" s="728"/>
      <c r="X190" s="728"/>
      <c r="Y190" s="728"/>
      <c r="Z190" s="728"/>
      <c r="AA190" s="728"/>
      <c r="AB190" s="728"/>
      <c r="AC190" s="728"/>
      <c r="AD190" s="728"/>
      <c r="AE190" s="728"/>
      <c r="AF190" s="728"/>
      <c r="AG190" s="728"/>
      <c r="AH190" s="728"/>
      <c r="AI190" s="728"/>
      <c r="AJ190" s="728"/>
      <c r="AK190" s="728"/>
      <c r="AL190" s="728"/>
      <c r="AM190" s="728"/>
      <c r="AN190" s="728"/>
      <c r="AO190" s="728"/>
      <c r="AP190" s="733"/>
    </row>
    <row r="191" spans="1:42" s="65" customFormat="1" x14ac:dyDescent="0.2">
      <c r="A191" s="728"/>
      <c r="B191" s="728"/>
      <c r="C191" s="728"/>
      <c r="D191" s="728"/>
      <c r="E191" s="728"/>
      <c r="F191" s="728"/>
      <c r="G191" s="728"/>
      <c r="H191" s="728"/>
      <c r="I191" s="728"/>
      <c r="J191" s="728"/>
      <c r="K191" s="728"/>
      <c r="L191" s="728"/>
      <c r="M191" s="728"/>
      <c r="N191" s="728"/>
      <c r="O191" s="728"/>
      <c r="P191" s="728"/>
      <c r="Q191" s="728"/>
      <c r="R191" s="728"/>
      <c r="S191" s="728"/>
      <c r="T191" s="728"/>
      <c r="U191" s="728"/>
      <c r="V191" s="728"/>
      <c r="W191" s="728"/>
      <c r="X191" s="728"/>
      <c r="Y191" s="728"/>
      <c r="Z191" s="728"/>
      <c r="AA191" s="728"/>
      <c r="AB191" s="728"/>
      <c r="AC191" s="728"/>
      <c r="AD191" s="728"/>
      <c r="AE191" s="728"/>
      <c r="AF191" s="728"/>
      <c r="AG191" s="728"/>
      <c r="AH191" s="728"/>
      <c r="AI191" s="728"/>
      <c r="AJ191" s="728"/>
      <c r="AK191" s="728"/>
      <c r="AL191" s="728"/>
      <c r="AM191" s="728"/>
      <c r="AN191" s="728"/>
      <c r="AO191" s="728"/>
      <c r="AP191" s="733"/>
    </row>
    <row r="192" spans="1:42" s="65" customFormat="1" x14ac:dyDescent="0.2">
      <c r="A192" s="728"/>
      <c r="B192" s="728"/>
      <c r="C192" s="728"/>
      <c r="D192" s="728"/>
      <c r="E192" s="728"/>
      <c r="F192" s="728"/>
      <c r="G192" s="728"/>
      <c r="H192" s="728"/>
      <c r="I192" s="728"/>
      <c r="J192" s="728"/>
      <c r="K192" s="728"/>
      <c r="L192" s="728"/>
      <c r="M192" s="728"/>
      <c r="N192" s="728"/>
      <c r="O192" s="728"/>
      <c r="P192" s="728"/>
      <c r="Q192" s="728"/>
      <c r="R192" s="728"/>
      <c r="S192" s="728"/>
      <c r="T192" s="728"/>
      <c r="U192" s="728"/>
      <c r="V192" s="728"/>
      <c r="W192" s="728"/>
      <c r="X192" s="728"/>
      <c r="Y192" s="728"/>
      <c r="Z192" s="728"/>
      <c r="AA192" s="728"/>
      <c r="AB192" s="728"/>
      <c r="AC192" s="728"/>
      <c r="AD192" s="728"/>
      <c r="AE192" s="728"/>
      <c r="AF192" s="728"/>
      <c r="AG192" s="728"/>
      <c r="AH192" s="728"/>
      <c r="AI192" s="728"/>
      <c r="AJ192" s="728"/>
      <c r="AK192" s="728"/>
      <c r="AL192" s="728"/>
      <c r="AM192" s="728"/>
      <c r="AN192" s="728"/>
      <c r="AO192" s="728"/>
      <c r="AP192" s="733"/>
    </row>
    <row r="193" spans="1:42" s="65" customFormat="1" x14ac:dyDescent="0.2">
      <c r="A193" s="728"/>
      <c r="B193" s="728"/>
      <c r="C193" s="728"/>
      <c r="D193" s="728"/>
      <c r="E193" s="728"/>
      <c r="F193" s="728"/>
      <c r="G193" s="728"/>
      <c r="H193" s="728"/>
      <c r="I193" s="728"/>
      <c r="J193" s="728"/>
      <c r="K193" s="728"/>
      <c r="L193" s="728"/>
      <c r="M193" s="728"/>
      <c r="N193" s="728"/>
      <c r="O193" s="728"/>
      <c r="P193" s="728"/>
      <c r="Q193" s="728"/>
      <c r="R193" s="728"/>
      <c r="S193" s="728"/>
      <c r="T193" s="728"/>
      <c r="U193" s="728"/>
      <c r="V193" s="728"/>
      <c r="W193" s="728"/>
      <c r="X193" s="728"/>
      <c r="Y193" s="728"/>
      <c r="Z193" s="728"/>
      <c r="AA193" s="728"/>
      <c r="AB193" s="728"/>
      <c r="AC193" s="728"/>
      <c r="AD193" s="728"/>
      <c r="AE193" s="728"/>
      <c r="AF193" s="728"/>
      <c r="AG193" s="728"/>
      <c r="AH193" s="728"/>
      <c r="AI193" s="728"/>
      <c r="AJ193" s="728"/>
      <c r="AK193" s="728"/>
      <c r="AL193" s="728"/>
      <c r="AM193" s="728"/>
      <c r="AN193" s="728"/>
      <c r="AO193" s="728"/>
      <c r="AP193" s="733"/>
    </row>
    <row r="194" spans="1:42" s="65" customFormat="1" x14ac:dyDescent="0.2">
      <c r="A194" s="728"/>
      <c r="B194" s="728"/>
      <c r="C194" s="728"/>
      <c r="D194" s="728"/>
      <c r="E194" s="728"/>
      <c r="F194" s="728"/>
      <c r="G194" s="728"/>
      <c r="H194" s="728"/>
      <c r="I194" s="728"/>
      <c r="J194" s="728"/>
      <c r="K194" s="728"/>
      <c r="L194" s="728"/>
      <c r="M194" s="728"/>
      <c r="N194" s="728"/>
      <c r="O194" s="728"/>
      <c r="P194" s="728"/>
      <c r="Q194" s="728"/>
      <c r="R194" s="728"/>
      <c r="S194" s="728"/>
      <c r="T194" s="728"/>
      <c r="U194" s="728"/>
      <c r="V194" s="728"/>
      <c r="W194" s="728"/>
      <c r="X194" s="728"/>
      <c r="Y194" s="728"/>
      <c r="Z194" s="728"/>
      <c r="AA194" s="728"/>
      <c r="AB194" s="728"/>
      <c r="AC194" s="728"/>
      <c r="AD194" s="728"/>
      <c r="AE194" s="728"/>
      <c r="AF194" s="728"/>
      <c r="AG194" s="728"/>
      <c r="AH194" s="728"/>
      <c r="AI194" s="728"/>
      <c r="AJ194" s="728"/>
      <c r="AK194" s="728"/>
      <c r="AL194" s="728"/>
      <c r="AM194" s="728"/>
      <c r="AN194" s="728"/>
      <c r="AO194" s="728"/>
      <c r="AP194" s="733"/>
    </row>
    <row r="195" spans="1:42" s="65" customFormat="1" x14ac:dyDescent="0.2">
      <c r="A195" s="728"/>
      <c r="B195" s="728"/>
      <c r="C195" s="728"/>
      <c r="D195" s="728"/>
      <c r="E195" s="728"/>
      <c r="F195" s="728"/>
      <c r="G195" s="728"/>
      <c r="H195" s="728"/>
      <c r="I195" s="728"/>
      <c r="J195" s="728"/>
      <c r="K195" s="728"/>
      <c r="L195" s="728"/>
      <c r="M195" s="728"/>
      <c r="N195" s="728"/>
      <c r="O195" s="728"/>
      <c r="P195" s="728"/>
      <c r="Q195" s="728"/>
      <c r="R195" s="728"/>
      <c r="S195" s="728"/>
      <c r="T195" s="728"/>
      <c r="U195" s="728"/>
      <c r="V195" s="728"/>
      <c r="W195" s="728"/>
      <c r="X195" s="728"/>
      <c r="Y195" s="728"/>
      <c r="Z195" s="728"/>
      <c r="AA195" s="728"/>
      <c r="AB195" s="728"/>
      <c r="AC195" s="728"/>
      <c r="AD195" s="728"/>
      <c r="AE195" s="728"/>
      <c r="AF195" s="728"/>
      <c r="AG195" s="728"/>
      <c r="AH195" s="728"/>
      <c r="AI195" s="728"/>
      <c r="AJ195" s="728"/>
      <c r="AK195" s="728"/>
      <c r="AL195" s="728"/>
      <c r="AM195" s="728"/>
      <c r="AN195" s="728"/>
      <c r="AO195" s="728"/>
      <c r="AP195" s="733"/>
    </row>
    <row r="196" spans="1:42" s="65" customFormat="1" x14ac:dyDescent="0.2">
      <c r="A196" s="728"/>
      <c r="B196" s="728"/>
      <c r="C196" s="728"/>
      <c r="D196" s="728"/>
      <c r="E196" s="728"/>
      <c r="F196" s="728"/>
      <c r="G196" s="728"/>
      <c r="H196" s="728"/>
      <c r="I196" s="728"/>
      <c r="J196" s="728"/>
      <c r="K196" s="728"/>
      <c r="L196" s="728"/>
      <c r="M196" s="728"/>
      <c r="N196" s="728"/>
      <c r="O196" s="728"/>
      <c r="P196" s="728"/>
      <c r="Q196" s="728"/>
      <c r="R196" s="728"/>
      <c r="S196" s="728"/>
      <c r="T196" s="728"/>
      <c r="U196" s="728"/>
      <c r="V196" s="728"/>
      <c r="W196" s="728"/>
      <c r="X196" s="728"/>
      <c r="Y196" s="728"/>
      <c r="Z196" s="728"/>
      <c r="AA196" s="728"/>
      <c r="AB196" s="728"/>
      <c r="AC196" s="728"/>
      <c r="AD196" s="728"/>
      <c r="AE196" s="728"/>
      <c r="AF196" s="728"/>
      <c r="AG196" s="728"/>
      <c r="AH196" s="728"/>
      <c r="AI196" s="728"/>
      <c r="AJ196" s="728"/>
      <c r="AK196" s="728"/>
      <c r="AL196" s="728"/>
      <c r="AM196" s="728"/>
      <c r="AN196" s="728"/>
      <c r="AO196" s="728"/>
      <c r="AP196" s="733"/>
    </row>
    <row r="197" spans="1:42" s="65" customFormat="1" x14ac:dyDescent="0.2">
      <c r="A197" s="728"/>
      <c r="B197" s="728"/>
      <c r="C197" s="728"/>
      <c r="D197" s="728"/>
      <c r="E197" s="728"/>
      <c r="F197" s="728"/>
      <c r="G197" s="728"/>
      <c r="H197" s="728"/>
      <c r="I197" s="728"/>
      <c r="J197" s="728"/>
      <c r="K197" s="728"/>
      <c r="L197" s="728"/>
      <c r="M197" s="728"/>
      <c r="N197" s="728"/>
      <c r="O197" s="728"/>
      <c r="P197" s="728"/>
      <c r="Q197" s="728"/>
      <c r="R197" s="728"/>
      <c r="S197" s="728"/>
      <c r="T197" s="728"/>
      <c r="U197" s="728"/>
      <c r="V197" s="728"/>
      <c r="W197" s="728"/>
      <c r="X197" s="728"/>
      <c r="Y197" s="728"/>
      <c r="Z197" s="728"/>
      <c r="AA197" s="728"/>
      <c r="AB197" s="728"/>
      <c r="AC197" s="728"/>
      <c r="AD197" s="728"/>
      <c r="AE197" s="728"/>
      <c r="AF197" s="728"/>
      <c r="AG197" s="728"/>
      <c r="AH197" s="728"/>
      <c r="AI197" s="728"/>
      <c r="AJ197" s="728"/>
      <c r="AK197" s="728"/>
      <c r="AL197" s="728"/>
      <c r="AM197" s="728"/>
      <c r="AN197" s="728"/>
      <c r="AO197" s="728"/>
      <c r="AP197" s="733"/>
    </row>
    <row r="198" spans="1:42" s="65" customFormat="1" x14ac:dyDescent="0.2">
      <c r="A198" s="728"/>
      <c r="B198" s="728"/>
      <c r="C198" s="728"/>
      <c r="D198" s="728"/>
      <c r="E198" s="728"/>
      <c r="F198" s="728"/>
      <c r="G198" s="728"/>
      <c r="H198" s="728"/>
      <c r="I198" s="728"/>
      <c r="J198" s="728"/>
      <c r="K198" s="728"/>
      <c r="L198" s="728"/>
      <c r="M198" s="728"/>
      <c r="N198" s="728"/>
      <c r="O198" s="728"/>
      <c r="P198" s="728"/>
      <c r="Q198" s="728"/>
      <c r="R198" s="728"/>
      <c r="S198" s="728"/>
      <c r="T198" s="728"/>
      <c r="U198" s="728"/>
      <c r="V198" s="728"/>
      <c r="W198" s="728"/>
      <c r="X198" s="728"/>
      <c r="Y198" s="728"/>
      <c r="Z198" s="728"/>
      <c r="AA198" s="728"/>
      <c r="AB198" s="728"/>
      <c r="AC198" s="728"/>
      <c r="AD198" s="728"/>
      <c r="AE198" s="728"/>
      <c r="AF198" s="728"/>
      <c r="AG198" s="728"/>
      <c r="AH198" s="728"/>
      <c r="AI198" s="728"/>
      <c r="AJ198" s="728"/>
      <c r="AK198" s="728"/>
      <c r="AL198" s="728"/>
      <c r="AM198" s="728"/>
      <c r="AN198" s="728"/>
      <c r="AO198" s="728"/>
      <c r="AP198" s="733"/>
    </row>
    <row r="199" spans="1:42" s="65" customFormat="1" ht="5.0999999999999996" customHeight="1" thickBot="1" x14ac:dyDescent="0.25">
      <c r="A199" s="728"/>
      <c r="B199" s="728"/>
      <c r="C199" s="728"/>
      <c r="D199" s="728"/>
      <c r="E199" s="728"/>
      <c r="F199" s="728"/>
      <c r="G199" s="728"/>
      <c r="H199" s="728"/>
      <c r="I199" s="728"/>
      <c r="J199" s="728"/>
      <c r="K199" s="728"/>
      <c r="L199" s="728"/>
      <c r="M199" s="728"/>
      <c r="N199" s="728"/>
      <c r="O199" s="728"/>
      <c r="P199" s="728"/>
      <c r="Q199" s="728"/>
      <c r="R199" s="728"/>
      <c r="S199" s="728"/>
      <c r="T199" s="728"/>
      <c r="U199" s="728"/>
      <c r="V199" s="728"/>
      <c r="W199" s="728"/>
      <c r="X199" s="728"/>
      <c r="Y199" s="728"/>
      <c r="Z199" s="728"/>
      <c r="AA199" s="728"/>
      <c r="AB199" s="728"/>
      <c r="AC199" s="728"/>
      <c r="AD199" s="728"/>
      <c r="AE199" s="728"/>
      <c r="AF199" s="728"/>
      <c r="AG199" s="728"/>
      <c r="AH199" s="728"/>
      <c r="AI199" s="728"/>
      <c r="AJ199" s="728"/>
      <c r="AK199" s="728"/>
      <c r="AL199" s="728"/>
      <c r="AM199" s="728"/>
      <c r="AN199" s="728"/>
      <c r="AO199" s="728"/>
      <c r="AP199" s="733"/>
    </row>
    <row r="200" spans="1:42" s="65" customFormat="1" ht="24.95" customHeight="1" thickBot="1" x14ac:dyDescent="0.25">
      <c r="A200" s="242"/>
      <c r="B200" s="728"/>
      <c r="C200" s="256"/>
      <c r="D200" s="926" t="s">
        <v>332</v>
      </c>
      <c r="E200" s="926"/>
      <c r="F200" s="926"/>
      <c r="G200" s="926"/>
      <c r="H200" s="926"/>
      <c r="I200" s="926"/>
      <c r="J200" s="926"/>
      <c r="K200" s="926"/>
      <c r="L200" s="926"/>
      <c r="M200" s="926"/>
      <c r="N200" s="926"/>
      <c r="O200" s="1081"/>
      <c r="P200" s="728"/>
      <c r="Q200" s="728"/>
      <c r="R200" s="728"/>
      <c r="S200" s="728"/>
      <c r="T200" s="728"/>
      <c r="U200" s="728"/>
      <c r="V200" s="728"/>
      <c r="W200" s="728"/>
      <c r="X200" s="728"/>
      <c r="Y200" s="728"/>
      <c r="Z200" s="728"/>
      <c r="AA200" s="728"/>
      <c r="AB200" s="728"/>
      <c r="AC200" s="728"/>
      <c r="AD200" s="728"/>
      <c r="AE200" s="728"/>
      <c r="AF200" s="728"/>
      <c r="AG200" s="728"/>
      <c r="AH200" s="728"/>
      <c r="AI200" s="728"/>
      <c r="AJ200" s="728"/>
      <c r="AK200" s="728"/>
      <c r="AL200" s="728"/>
      <c r="AM200" s="728"/>
      <c r="AN200" s="728"/>
      <c r="AO200" s="728"/>
      <c r="AP200" s="733"/>
    </row>
    <row r="201" spans="1:42" s="65" customFormat="1" ht="9.75" customHeight="1" x14ac:dyDescent="0.3">
      <c r="A201" s="242"/>
      <c r="B201" s="728"/>
      <c r="C201" s="252"/>
      <c r="D201" s="305"/>
      <c r="E201" s="305"/>
      <c r="F201" s="305"/>
      <c r="G201" s="305"/>
      <c r="H201" s="305"/>
      <c r="I201" s="305"/>
      <c r="J201" s="305"/>
      <c r="K201" s="305"/>
      <c r="L201" s="749"/>
      <c r="M201" s="749"/>
      <c r="N201" s="749"/>
      <c r="O201" s="750"/>
      <c r="P201" s="728"/>
      <c r="Q201" s="728"/>
      <c r="R201" s="728"/>
      <c r="S201" s="728"/>
      <c r="T201" s="728"/>
      <c r="U201" s="728"/>
      <c r="V201" s="728"/>
      <c r="W201" s="728"/>
      <c r="X201" s="728"/>
      <c r="Y201" s="728"/>
      <c r="Z201" s="728"/>
      <c r="AA201" s="728"/>
      <c r="AB201" s="728"/>
      <c r="AC201" s="728"/>
      <c r="AD201" s="728"/>
      <c r="AE201" s="728"/>
      <c r="AF201" s="728"/>
      <c r="AG201" s="728"/>
      <c r="AH201" s="728"/>
      <c r="AI201" s="728"/>
      <c r="AJ201" s="728"/>
      <c r="AK201" s="728"/>
      <c r="AL201" s="728"/>
      <c r="AM201" s="728"/>
      <c r="AN201" s="728"/>
      <c r="AO201" s="728"/>
      <c r="AP201" s="733"/>
    </row>
    <row r="202" spans="1:42" s="65" customFormat="1" ht="20.25" x14ac:dyDescent="0.35">
      <c r="A202" s="242"/>
      <c r="B202" s="728"/>
      <c r="C202" s="253"/>
      <c r="D202" s="962" t="s">
        <v>337</v>
      </c>
      <c r="E202" s="962"/>
      <c r="F202" s="962"/>
      <c r="G202" s="962"/>
      <c r="H202" s="962"/>
      <c r="I202" s="962"/>
      <c r="J202" s="962"/>
      <c r="K202" s="962"/>
      <c r="L202" s="962"/>
      <c r="M202" s="962"/>
      <c r="N202" s="962"/>
      <c r="O202" s="963"/>
      <c r="P202" s="728"/>
      <c r="Q202" s="728"/>
      <c r="R202" s="728"/>
      <c r="S202" s="728"/>
      <c r="T202" s="728"/>
      <c r="U202" s="728"/>
      <c r="V202" s="728"/>
      <c r="W202" s="728"/>
      <c r="X202" s="728"/>
      <c r="Y202" s="728"/>
      <c r="Z202" s="728"/>
      <c r="AA202" s="728"/>
      <c r="AB202" s="728"/>
      <c r="AC202" s="728"/>
      <c r="AD202" s="728"/>
      <c r="AE202" s="728"/>
      <c r="AF202" s="728"/>
      <c r="AG202" s="728"/>
      <c r="AH202" s="728"/>
      <c r="AI202" s="728"/>
      <c r="AJ202" s="728"/>
      <c r="AK202" s="728"/>
      <c r="AL202" s="728"/>
      <c r="AM202" s="728"/>
      <c r="AN202" s="728"/>
      <c r="AO202" s="728"/>
      <c r="AP202" s="733"/>
    </row>
    <row r="203" spans="1:42" s="65" customFormat="1" ht="17.25" x14ac:dyDescent="0.3">
      <c r="A203" s="242"/>
      <c r="B203" s="728"/>
      <c r="C203" s="253"/>
      <c r="D203" s="1084" t="s">
        <v>390</v>
      </c>
      <c r="E203" s="1084"/>
      <c r="F203" s="1084"/>
      <c r="G203" s="1084"/>
      <c r="H203" s="1084"/>
      <c r="I203" s="1084"/>
      <c r="J203" s="1084"/>
      <c r="K203" s="1084"/>
      <c r="L203" s="1084"/>
      <c r="M203" s="1084"/>
      <c r="N203" s="1084"/>
      <c r="O203" s="1085"/>
      <c r="P203" s="728"/>
      <c r="Q203" s="728"/>
      <c r="R203" s="728"/>
      <c r="S203" s="728"/>
      <c r="T203" s="728"/>
      <c r="U203" s="728"/>
      <c r="V203" s="728"/>
      <c r="W203" s="728"/>
      <c r="X203" s="728"/>
      <c r="Y203" s="728"/>
      <c r="Z203" s="728"/>
      <c r="AA203" s="728"/>
      <c r="AB203" s="728"/>
      <c r="AC203" s="728"/>
      <c r="AD203" s="728"/>
      <c r="AE203" s="728"/>
      <c r="AF203" s="728"/>
      <c r="AG203" s="728"/>
      <c r="AH203" s="728"/>
      <c r="AI203" s="728"/>
      <c r="AJ203" s="728"/>
      <c r="AK203" s="728"/>
      <c r="AL203" s="728"/>
      <c r="AM203" s="728"/>
      <c r="AN203" s="728"/>
      <c r="AO203" s="728"/>
      <c r="AP203" s="733"/>
    </row>
    <row r="204" spans="1:42" s="65" customFormat="1" ht="9.9499999999999993" customHeight="1" x14ac:dyDescent="0.3">
      <c r="A204" s="242"/>
      <c r="B204" s="728"/>
      <c r="C204" s="253"/>
      <c r="D204" s="119"/>
      <c r="E204" s="119"/>
      <c r="F204" s="119"/>
      <c r="G204" s="119"/>
      <c r="H204" s="119"/>
      <c r="I204" s="119"/>
      <c r="J204" s="119"/>
      <c r="K204" s="119"/>
      <c r="L204" s="752"/>
      <c r="M204" s="752"/>
      <c r="N204" s="752"/>
      <c r="O204" s="753"/>
      <c r="P204" s="728"/>
      <c r="Q204" s="728"/>
      <c r="R204" s="728"/>
      <c r="S204" s="728"/>
      <c r="T204" s="728"/>
      <c r="U204" s="728"/>
      <c r="V204" s="728"/>
      <c r="W204" s="728"/>
      <c r="X204" s="728"/>
      <c r="Y204" s="728"/>
      <c r="Z204" s="728"/>
      <c r="AA204" s="728"/>
      <c r="AB204" s="728"/>
      <c r="AC204" s="728"/>
      <c r="AD204" s="728"/>
      <c r="AE204" s="728"/>
      <c r="AF204" s="728"/>
      <c r="AG204" s="728"/>
      <c r="AH204" s="728"/>
      <c r="AI204" s="728"/>
      <c r="AJ204" s="728"/>
      <c r="AK204" s="728"/>
      <c r="AL204" s="728"/>
      <c r="AM204" s="728"/>
      <c r="AN204" s="728"/>
      <c r="AO204" s="728"/>
      <c r="AP204" s="733"/>
    </row>
    <row r="205" spans="1:42" s="65" customFormat="1" ht="20.25" x14ac:dyDescent="0.35">
      <c r="A205" s="242"/>
      <c r="B205" s="728"/>
      <c r="C205" s="253"/>
      <c r="D205" s="119"/>
      <c r="E205" s="754" t="s">
        <v>333</v>
      </c>
      <c r="F205" s="307"/>
      <c r="G205" s="119"/>
      <c r="H205" s="119"/>
      <c r="I205" s="119"/>
      <c r="J205" s="119"/>
      <c r="K205" s="119"/>
      <c r="L205" s="752"/>
      <c r="M205" s="752"/>
      <c r="N205" s="752"/>
      <c r="O205" s="753"/>
      <c r="P205" s="728"/>
      <c r="Q205" s="728"/>
      <c r="R205" s="728"/>
      <c r="S205" s="728"/>
      <c r="T205" s="728"/>
      <c r="U205" s="728"/>
      <c r="V205" s="728"/>
      <c r="W205" s="728"/>
      <c r="X205" s="728"/>
      <c r="Y205" s="728"/>
      <c r="Z205" s="728"/>
      <c r="AA205" s="728"/>
      <c r="AB205" s="728"/>
      <c r="AC205" s="728"/>
      <c r="AD205" s="728"/>
      <c r="AE205" s="728"/>
      <c r="AF205" s="728"/>
      <c r="AG205" s="728"/>
      <c r="AH205" s="728"/>
      <c r="AI205" s="728"/>
      <c r="AJ205" s="728"/>
      <c r="AK205" s="728"/>
      <c r="AL205" s="728"/>
      <c r="AM205" s="728"/>
      <c r="AN205" s="728"/>
      <c r="AO205" s="728"/>
      <c r="AP205" s="733"/>
    </row>
    <row r="206" spans="1:42" s="65" customFormat="1" ht="5.0999999999999996" customHeight="1" x14ac:dyDescent="0.3">
      <c r="A206" s="242"/>
      <c r="B206" s="728"/>
      <c r="C206" s="253"/>
      <c r="D206" s="119"/>
      <c r="E206" s="752"/>
      <c r="F206" s="755"/>
      <c r="G206" s="755"/>
      <c r="H206" s="755"/>
      <c r="I206" s="755"/>
      <c r="J206" s="755"/>
      <c r="K206" s="755"/>
      <c r="L206" s="755"/>
      <c r="M206" s="755"/>
      <c r="N206" s="755"/>
      <c r="O206" s="756"/>
      <c r="P206" s="728"/>
      <c r="Q206" s="728"/>
      <c r="R206" s="728"/>
      <c r="S206" s="728"/>
      <c r="T206" s="728"/>
      <c r="U206" s="728"/>
      <c r="V206" s="728"/>
      <c r="W206" s="728"/>
      <c r="X206" s="728"/>
      <c r="Y206" s="728"/>
      <c r="Z206" s="728"/>
      <c r="AA206" s="728"/>
      <c r="AB206" s="728"/>
      <c r="AC206" s="728"/>
      <c r="AD206" s="728"/>
      <c r="AE206" s="728"/>
      <c r="AF206" s="728"/>
      <c r="AG206" s="728"/>
      <c r="AH206" s="728"/>
      <c r="AI206" s="728"/>
      <c r="AJ206" s="728"/>
      <c r="AK206" s="728"/>
      <c r="AL206" s="728"/>
      <c r="AM206" s="728"/>
      <c r="AN206" s="728"/>
      <c r="AO206" s="728"/>
      <c r="AP206" s="733"/>
    </row>
    <row r="207" spans="1:42" s="65" customFormat="1" ht="17.25" x14ac:dyDescent="0.3">
      <c r="A207" s="242"/>
      <c r="B207" s="728"/>
      <c r="C207" s="253"/>
      <c r="D207" s="119"/>
      <c r="E207" s="755" t="s">
        <v>334</v>
      </c>
      <c r="F207" s="755"/>
      <c r="G207" s="755"/>
      <c r="H207" s="755"/>
      <c r="I207" s="755"/>
      <c r="J207" s="755"/>
      <c r="K207" s="755"/>
      <c r="L207" s="755"/>
      <c r="M207" s="755"/>
      <c r="N207" s="755"/>
      <c r="O207" s="756"/>
      <c r="P207" s="728"/>
      <c r="Q207" s="728"/>
      <c r="R207" s="728"/>
      <c r="S207" s="728"/>
      <c r="T207" s="728"/>
      <c r="U207" s="728"/>
      <c r="V207" s="728"/>
      <c r="W207" s="728"/>
      <c r="X207" s="728"/>
      <c r="Y207" s="728"/>
      <c r="Z207" s="728"/>
      <c r="AA207" s="728"/>
      <c r="AB207" s="728"/>
      <c r="AC207" s="728"/>
      <c r="AD207" s="728"/>
      <c r="AE207" s="728"/>
      <c r="AF207" s="728"/>
      <c r="AG207" s="728"/>
      <c r="AH207" s="728"/>
      <c r="AI207" s="728"/>
      <c r="AJ207" s="728"/>
      <c r="AK207" s="728"/>
      <c r="AL207" s="728"/>
      <c r="AM207" s="728"/>
      <c r="AN207" s="728"/>
      <c r="AO207" s="728"/>
      <c r="AP207" s="733"/>
    </row>
    <row r="208" spans="1:42" s="65" customFormat="1" ht="17.25" x14ac:dyDescent="0.3">
      <c r="A208" s="242"/>
      <c r="B208" s="728"/>
      <c r="C208" s="253"/>
      <c r="D208" s="119"/>
      <c r="E208" s="755" t="s">
        <v>336</v>
      </c>
      <c r="F208" s="755"/>
      <c r="G208" s="755"/>
      <c r="H208" s="755"/>
      <c r="I208" s="755"/>
      <c r="J208" s="755"/>
      <c r="K208" s="755"/>
      <c r="L208" s="755"/>
      <c r="M208" s="755"/>
      <c r="N208" s="755"/>
      <c r="O208" s="756"/>
      <c r="P208" s="728"/>
      <c r="Q208" s="728"/>
      <c r="R208" s="728"/>
      <c r="S208" s="728"/>
      <c r="T208" s="728"/>
      <c r="U208" s="728"/>
      <c r="V208" s="728"/>
      <c r="W208" s="728"/>
      <c r="X208" s="728"/>
      <c r="Y208" s="728"/>
      <c r="Z208" s="728"/>
      <c r="AA208" s="728"/>
      <c r="AB208" s="728"/>
      <c r="AC208" s="728"/>
      <c r="AD208" s="728"/>
      <c r="AE208" s="728"/>
      <c r="AF208" s="728"/>
      <c r="AG208" s="728"/>
      <c r="AH208" s="728"/>
      <c r="AI208" s="728"/>
      <c r="AJ208" s="728"/>
      <c r="AK208" s="728"/>
      <c r="AL208" s="728"/>
      <c r="AM208" s="728"/>
      <c r="AN208" s="728"/>
      <c r="AO208" s="728"/>
      <c r="AP208" s="733"/>
    </row>
    <row r="209" spans="1:42" s="65" customFormat="1" ht="17.25" x14ac:dyDescent="0.3">
      <c r="A209" s="242"/>
      <c r="B209" s="728"/>
      <c r="C209" s="253"/>
      <c r="D209" s="119"/>
      <c r="E209" s="755" t="s">
        <v>387</v>
      </c>
      <c r="F209" s="307"/>
      <c r="G209" s="119"/>
      <c r="H209" s="119"/>
      <c r="I209" s="119"/>
      <c r="J209" s="119"/>
      <c r="K209" s="119"/>
      <c r="L209" s="752"/>
      <c r="M209" s="752"/>
      <c r="N209" s="752"/>
      <c r="O209" s="753"/>
      <c r="P209" s="728"/>
      <c r="Q209" s="728"/>
      <c r="R209" s="728"/>
      <c r="S209" s="728"/>
      <c r="T209" s="728"/>
      <c r="U209" s="728"/>
      <c r="V209" s="728"/>
      <c r="W209" s="728"/>
      <c r="X209" s="728"/>
      <c r="Y209" s="728"/>
      <c r="Z209" s="728"/>
      <c r="AA209" s="728"/>
      <c r="AB209" s="728"/>
      <c r="AC209" s="728"/>
      <c r="AD209" s="728"/>
      <c r="AE209" s="728"/>
      <c r="AF209" s="728"/>
      <c r="AG209" s="728"/>
      <c r="AH209" s="728"/>
      <c r="AI209" s="728"/>
      <c r="AJ209" s="728"/>
      <c r="AK209" s="728"/>
      <c r="AL209" s="728"/>
      <c r="AM209" s="728"/>
      <c r="AN209" s="728"/>
      <c r="AO209" s="728"/>
      <c r="AP209" s="733"/>
    </row>
    <row r="210" spans="1:42" s="65" customFormat="1" ht="14.25" x14ac:dyDescent="0.25">
      <c r="A210" s="242"/>
      <c r="B210" s="728"/>
      <c r="C210" s="247"/>
      <c r="D210" s="758"/>
      <c r="E210" s="758"/>
      <c r="F210" s="758"/>
      <c r="G210" s="758"/>
      <c r="H210" s="758"/>
      <c r="I210" s="758"/>
      <c r="J210" s="758"/>
      <c r="K210" s="758"/>
      <c r="L210" s="758"/>
      <c r="M210" s="758"/>
      <c r="N210" s="758"/>
      <c r="O210" s="759"/>
      <c r="P210" s="728"/>
      <c r="Q210" s="728"/>
      <c r="R210" s="728"/>
      <c r="S210" s="728"/>
      <c r="T210" s="728"/>
      <c r="U210" s="728"/>
      <c r="V210" s="728"/>
      <c r="W210" s="728"/>
      <c r="X210" s="728"/>
      <c r="Y210" s="728"/>
      <c r="Z210" s="728"/>
      <c r="AA210" s="728"/>
      <c r="AB210" s="728"/>
      <c r="AC210" s="728"/>
      <c r="AD210" s="728"/>
      <c r="AE210" s="728"/>
      <c r="AF210" s="728"/>
      <c r="AG210" s="728"/>
      <c r="AH210" s="728"/>
      <c r="AI210" s="728"/>
      <c r="AJ210" s="728"/>
      <c r="AK210" s="728"/>
      <c r="AL210" s="728"/>
      <c r="AM210" s="728"/>
      <c r="AN210" s="728"/>
      <c r="AO210" s="728"/>
      <c r="AP210" s="733"/>
    </row>
    <row r="211" spans="1:42" s="65" customFormat="1" ht="8.1" customHeight="1" x14ac:dyDescent="0.2">
      <c r="A211" s="728"/>
      <c r="B211" s="728"/>
      <c r="C211" s="728"/>
      <c r="D211" s="728"/>
      <c r="E211" s="728"/>
      <c r="F211" s="728"/>
      <c r="G211" s="728"/>
      <c r="H211" s="728"/>
      <c r="I211" s="728"/>
      <c r="J211" s="728"/>
      <c r="K211" s="728"/>
      <c r="L211" s="728"/>
      <c r="M211" s="728"/>
      <c r="N211" s="728"/>
      <c r="O211" s="728"/>
      <c r="P211" s="728"/>
      <c r="Q211" s="728"/>
      <c r="R211" s="728"/>
      <c r="S211" s="728"/>
      <c r="T211" s="728"/>
      <c r="U211" s="728"/>
      <c r="V211" s="728"/>
      <c r="W211" s="728"/>
      <c r="X211" s="728"/>
      <c r="Y211" s="728"/>
      <c r="Z211" s="728"/>
      <c r="AA211" s="728"/>
      <c r="AB211" s="728"/>
      <c r="AC211" s="728"/>
      <c r="AD211" s="728"/>
      <c r="AE211" s="728"/>
      <c r="AF211" s="728"/>
      <c r="AG211" s="728"/>
      <c r="AH211" s="728"/>
      <c r="AI211" s="728"/>
      <c r="AJ211" s="728"/>
      <c r="AK211" s="728"/>
      <c r="AL211" s="728"/>
      <c r="AM211" s="728"/>
      <c r="AN211" s="728"/>
      <c r="AO211" s="728"/>
      <c r="AP211" s="733"/>
    </row>
    <row r="212" spans="1:42" s="65" customFormat="1" x14ac:dyDescent="0.2">
      <c r="A212" s="728"/>
      <c r="B212" s="728"/>
      <c r="C212" s="728"/>
      <c r="D212" s="728"/>
      <c r="E212" s="728"/>
      <c r="F212" s="728"/>
      <c r="G212" s="728"/>
      <c r="H212" s="728"/>
      <c r="I212" s="728"/>
      <c r="J212" s="728"/>
      <c r="K212" s="728"/>
      <c r="L212" s="728"/>
      <c r="M212" s="728"/>
      <c r="N212" s="728"/>
      <c r="O212" s="728"/>
      <c r="P212" s="728"/>
      <c r="Q212" s="728"/>
      <c r="R212" s="728"/>
      <c r="S212" s="728"/>
      <c r="T212" s="728"/>
      <c r="U212" s="728"/>
      <c r="V212" s="728"/>
      <c r="W212" s="728"/>
      <c r="X212" s="728"/>
      <c r="Y212" s="728"/>
      <c r="Z212" s="728"/>
      <c r="AA212" s="728"/>
      <c r="AB212" s="728"/>
      <c r="AC212" s="728"/>
      <c r="AD212" s="728"/>
      <c r="AE212" s="728"/>
      <c r="AF212" s="728"/>
      <c r="AG212" s="728"/>
      <c r="AH212" s="728"/>
      <c r="AI212" s="728"/>
      <c r="AJ212" s="728"/>
      <c r="AK212" s="728"/>
      <c r="AL212" s="728"/>
      <c r="AM212" s="728"/>
      <c r="AN212" s="728"/>
      <c r="AO212" s="728"/>
      <c r="AP212" s="733"/>
    </row>
    <row r="213" spans="1:42" s="65" customFormat="1" x14ac:dyDescent="0.2">
      <c r="A213" s="728"/>
      <c r="B213" s="728"/>
      <c r="C213" s="728"/>
      <c r="D213" s="728"/>
      <c r="E213" s="728"/>
      <c r="F213" s="728"/>
      <c r="G213" s="728"/>
      <c r="H213" s="728"/>
      <c r="I213" s="728"/>
      <c r="J213" s="728"/>
      <c r="K213" s="728"/>
      <c r="L213" s="728"/>
      <c r="M213" s="728"/>
      <c r="N213" s="728"/>
      <c r="O213" s="728"/>
      <c r="P213" s="728"/>
      <c r="Q213" s="728"/>
      <c r="R213" s="728"/>
      <c r="S213" s="728"/>
      <c r="T213" s="728"/>
      <c r="U213" s="728"/>
      <c r="V213" s="728"/>
      <c r="W213" s="728"/>
      <c r="X213" s="728"/>
      <c r="Y213" s="728"/>
      <c r="Z213" s="728"/>
      <c r="AA213" s="728"/>
      <c r="AB213" s="728"/>
      <c r="AC213" s="728"/>
      <c r="AD213" s="728"/>
      <c r="AE213" s="728"/>
      <c r="AF213" s="728"/>
      <c r="AG213" s="728"/>
      <c r="AH213" s="728"/>
      <c r="AI213" s="728"/>
      <c r="AJ213" s="728"/>
      <c r="AK213" s="728"/>
      <c r="AL213" s="728"/>
      <c r="AM213" s="728"/>
      <c r="AN213" s="728"/>
      <c r="AO213" s="728"/>
      <c r="AP213" s="733"/>
    </row>
    <row r="214" spans="1:42" s="65" customFormat="1" x14ac:dyDescent="0.2">
      <c r="A214" s="728"/>
      <c r="B214" s="728"/>
      <c r="C214" s="728"/>
      <c r="D214" s="728"/>
      <c r="E214" s="728"/>
      <c r="F214" s="728"/>
      <c r="G214" s="728"/>
      <c r="H214" s="728"/>
      <c r="I214" s="728"/>
      <c r="J214" s="728"/>
      <c r="K214" s="728"/>
      <c r="L214" s="728"/>
      <c r="M214" s="728"/>
      <c r="N214" s="728"/>
      <c r="O214" s="728"/>
      <c r="P214" s="728"/>
      <c r="Q214" s="728"/>
      <c r="R214" s="728"/>
      <c r="S214" s="728"/>
      <c r="T214" s="728"/>
      <c r="U214" s="728"/>
      <c r="V214" s="728"/>
      <c r="W214" s="728"/>
      <c r="X214" s="728"/>
      <c r="Y214" s="728"/>
      <c r="Z214" s="728"/>
      <c r="AA214" s="728"/>
      <c r="AB214" s="728"/>
      <c r="AC214" s="728"/>
      <c r="AD214" s="728"/>
      <c r="AE214" s="728"/>
      <c r="AF214" s="728"/>
      <c r="AG214" s="728"/>
      <c r="AH214" s="728"/>
      <c r="AI214" s="728"/>
      <c r="AJ214" s="728"/>
      <c r="AK214" s="728"/>
      <c r="AL214" s="728"/>
      <c r="AM214" s="728"/>
      <c r="AN214" s="728"/>
      <c r="AO214" s="728"/>
      <c r="AP214" s="733"/>
    </row>
    <row r="215" spans="1:42" s="65" customFormat="1" x14ac:dyDescent="0.2">
      <c r="A215" s="728"/>
      <c r="B215" s="728"/>
      <c r="C215" s="728"/>
      <c r="D215" s="728"/>
      <c r="E215" s="728"/>
      <c r="F215" s="728"/>
      <c r="G215" s="728"/>
      <c r="H215" s="728"/>
      <c r="I215" s="728"/>
      <c r="J215" s="728"/>
      <c r="K215" s="728"/>
      <c r="L215" s="728"/>
      <c r="M215" s="728"/>
      <c r="N215" s="728"/>
      <c r="O215" s="728"/>
      <c r="P215" s="728"/>
      <c r="Q215" s="728"/>
      <c r="R215" s="728"/>
      <c r="S215" s="728"/>
      <c r="T215" s="728"/>
      <c r="U215" s="728"/>
      <c r="V215" s="728"/>
      <c r="W215" s="728"/>
      <c r="X215" s="728"/>
      <c r="Y215" s="728"/>
      <c r="Z215" s="728"/>
      <c r="AA215" s="728"/>
      <c r="AB215" s="728"/>
      <c r="AC215" s="728"/>
      <c r="AD215" s="728"/>
      <c r="AE215" s="728"/>
      <c r="AF215" s="728"/>
      <c r="AG215" s="728"/>
      <c r="AH215" s="728"/>
      <c r="AI215" s="728"/>
      <c r="AJ215" s="728"/>
      <c r="AK215" s="728"/>
      <c r="AL215" s="728"/>
      <c r="AM215" s="728"/>
      <c r="AN215" s="728"/>
      <c r="AO215" s="728"/>
      <c r="AP215" s="733"/>
    </row>
    <row r="216" spans="1:42" s="65" customFormat="1" x14ac:dyDescent="0.2">
      <c r="A216" s="728"/>
      <c r="B216" s="728"/>
      <c r="C216" s="728"/>
      <c r="D216" s="728"/>
      <c r="E216" s="728"/>
      <c r="F216" s="728"/>
      <c r="G216" s="728"/>
      <c r="H216" s="728"/>
      <c r="I216" s="728"/>
      <c r="J216" s="728"/>
      <c r="K216" s="728"/>
      <c r="L216" s="728"/>
      <c r="M216" s="728"/>
      <c r="N216" s="728"/>
      <c r="O216" s="728"/>
      <c r="P216" s="728"/>
      <c r="Q216" s="728"/>
      <c r="R216" s="728"/>
      <c r="S216" s="728"/>
      <c r="T216" s="728"/>
      <c r="U216" s="728"/>
      <c r="V216" s="728"/>
      <c r="W216" s="728"/>
      <c r="X216" s="728"/>
      <c r="Y216" s="728"/>
      <c r="Z216" s="728"/>
      <c r="AA216" s="728"/>
      <c r="AB216" s="728"/>
      <c r="AC216" s="728"/>
      <c r="AD216" s="728"/>
      <c r="AE216" s="728"/>
      <c r="AF216" s="728"/>
      <c r="AG216" s="728"/>
      <c r="AH216" s="728"/>
      <c r="AI216" s="728"/>
      <c r="AJ216" s="728"/>
      <c r="AK216" s="728"/>
      <c r="AL216" s="728"/>
      <c r="AM216" s="728"/>
      <c r="AN216" s="728"/>
      <c r="AO216" s="728"/>
      <c r="AP216" s="733"/>
    </row>
    <row r="217" spans="1:42" s="65" customFormat="1" x14ac:dyDescent="0.2">
      <c r="A217" s="728"/>
      <c r="B217" s="728"/>
      <c r="C217" s="728"/>
      <c r="D217" s="728"/>
      <c r="E217" s="728"/>
      <c r="F217" s="728"/>
      <c r="G217" s="728"/>
      <c r="H217" s="728"/>
      <c r="I217" s="728"/>
      <c r="J217" s="728"/>
      <c r="K217" s="728"/>
      <c r="L217" s="728"/>
      <c r="M217" s="728"/>
      <c r="N217" s="728"/>
      <c r="O217" s="728"/>
      <c r="P217" s="728"/>
      <c r="Q217" s="728"/>
      <c r="R217" s="728"/>
      <c r="S217" s="728"/>
      <c r="T217" s="728"/>
      <c r="U217" s="728"/>
      <c r="V217" s="728"/>
      <c r="W217" s="728"/>
      <c r="X217" s="728"/>
      <c r="Y217" s="728"/>
      <c r="Z217" s="728"/>
      <c r="AA217" s="728"/>
      <c r="AB217" s="728"/>
      <c r="AC217" s="728"/>
      <c r="AD217" s="728"/>
      <c r="AE217" s="728"/>
      <c r="AF217" s="728"/>
      <c r="AG217" s="728"/>
      <c r="AH217" s="728"/>
      <c r="AI217" s="728"/>
      <c r="AJ217" s="728"/>
      <c r="AK217" s="728"/>
      <c r="AL217" s="728"/>
      <c r="AM217" s="728"/>
      <c r="AN217" s="728"/>
      <c r="AO217" s="728"/>
      <c r="AP217" s="733"/>
    </row>
    <row r="218" spans="1:42" s="65" customFormat="1" x14ac:dyDescent="0.2">
      <c r="A218" s="728"/>
      <c r="B218" s="728"/>
      <c r="C218" s="728"/>
      <c r="D218" s="728"/>
      <c r="E218" s="728"/>
      <c r="F218" s="728"/>
      <c r="G218" s="728"/>
      <c r="H218" s="728"/>
      <c r="I218" s="728"/>
      <c r="J218" s="728"/>
      <c r="K218" s="728"/>
      <c r="L218" s="728"/>
      <c r="M218" s="728"/>
      <c r="N218" s="728"/>
      <c r="O218" s="728"/>
      <c r="P218" s="728"/>
      <c r="Q218" s="728"/>
      <c r="R218" s="728"/>
      <c r="S218" s="728"/>
      <c r="T218" s="728"/>
      <c r="U218" s="728"/>
      <c r="V218" s="728"/>
      <c r="W218" s="728"/>
      <c r="X218" s="728"/>
      <c r="Y218" s="728"/>
      <c r="Z218" s="728"/>
      <c r="AA218" s="728"/>
      <c r="AB218" s="728"/>
      <c r="AC218" s="728"/>
      <c r="AD218" s="728"/>
      <c r="AE218" s="728"/>
      <c r="AF218" s="728"/>
      <c r="AG218" s="728"/>
      <c r="AH218" s="728"/>
      <c r="AI218" s="728"/>
      <c r="AJ218" s="728"/>
      <c r="AK218" s="728"/>
      <c r="AL218" s="728"/>
      <c r="AM218" s="728"/>
      <c r="AN218" s="728"/>
      <c r="AO218" s="728"/>
      <c r="AP218" s="733"/>
    </row>
    <row r="219" spans="1:42" s="65" customFormat="1" x14ac:dyDescent="0.2">
      <c r="A219" s="728"/>
      <c r="B219" s="728"/>
      <c r="C219" s="728"/>
      <c r="D219" s="728"/>
      <c r="E219" s="728"/>
      <c r="F219" s="728"/>
      <c r="G219" s="728"/>
      <c r="H219" s="728"/>
      <c r="I219" s="728"/>
      <c r="J219" s="728"/>
      <c r="K219" s="728"/>
      <c r="L219" s="728"/>
      <c r="M219" s="728"/>
      <c r="N219" s="728"/>
      <c r="O219" s="728"/>
      <c r="P219" s="728"/>
      <c r="Q219" s="728"/>
      <c r="R219" s="728"/>
      <c r="S219" s="728"/>
      <c r="T219" s="728"/>
      <c r="U219" s="728"/>
      <c r="V219" s="728"/>
      <c r="W219" s="728"/>
      <c r="X219" s="728"/>
      <c r="Y219" s="728"/>
      <c r="Z219" s="728"/>
      <c r="AA219" s="728"/>
      <c r="AB219" s="728"/>
      <c r="AC219" s="728"/>
      <c r="AD219" s="728"/>
      <c r="AE219" s="728"/>
      <c r="AF219" s="728"/>
      <c r="AG219" s="728"/>
      <c r="AH219" s="728"/>
      <c r="AI219" s="728"/>
      <c r="AJ219" s="728"/>
      <c r="AK219" s="728"/>
      <c r="AL219" s="728"/>
      <c r="AM219" s="728"/>
      <c r="AN219" s="728"/>
      <c r="AO219" s="728"/>
      <c r="AP219" s="733"/>
    </row>
    <row r="220" spans="1:42" s="65" customFormat="1" x14ac:dyDescent="0.2">
      <c r="A220" s="728"/>
      <c r="B220" s="728"/>
      <c r="C220" s="728"/>
      <c r="D220" s="728"/>
      <c r="E220" s="728"/>
      <c r="F220" s="728"/>
      <c r="G220" s="728"/>
      <c r="H220" s="728"/>
      <c r="I220" s="728"/>
      <c r="J220" s="728"/>
      <c r="K220" s="728"/>
      <c r="L220" s="728"/>
      <c r="M220" s="728"/>
      <c r="N220" s="728"/>
      <c r="O220" s="728"/>
      <c r="P220" s="728"/>
      <c r="Q220" s="728"/>
      <c r="R220" s="728"/>
      <c r="S220" s="728"/>
      <c r="T220" s="728"/>
      <c r="U220" s="728"/>
      <c r="V220" s="728"/>
      <c r="W220" s="728"/>
      <c r="X220" s="728"/>
      <c r="Y220" s="728"/>
      <c r="Z220" s="728"/>
      <c r="AA220" s="728"/>
      <c r="AB220" s="728"/>
      <c r="AC220" s="728"/>
      <c r="AD220" s="728"/>
      <c r="AE220" s="728"/>
      <c r="AF220" s="728"/>
      <c r="AG220" s="728"/>
      <c r="AH220" s="728"/>
      <c r="AI220" s="728"/>
      <c r="AJ220" s="728"/>
      <c r="AK220" s="728"/>
      <c r="AL220" s="728"/>
      <c r="AM220" s="728"/>
      <c r="AN220" s="728"/>
      <c r="AO220" s="728"/>
      <c r="AP220" s="733"/>
    </row>
    <row r="221" spans="1:42" s="65" customFormat="1" x14ac:dyDescent="0.2">
      <c r="A221" s="728"/>
      <c r="B221" s="728"/>
      <c r="C221" s="728"/>
      <c r="D221" s="728"/>
      <c r="E221" s="728"/>
      <c r="F221" s="728"/>
      <c r="G221" s="728"/>
      <c r="H221" s="728"/>
      <c r="I221" s="728"/>
      <c r="J221" s="728"/>
      <c r="K221" s="728"/>
      <c r="L221" s="728"/>
      <c r="M221" s="728"/>
      <c r="N221" s="728"/>
      <c r="O221" s="728"/>
      <c r="P221" s="728"/>
      <c r="Q221" s="728"/>
      <c r="R221" s="728"/>
      <c r="S221" s="728"/>
      <c r="T221" s="728"/>
      <c r="U221" s="728"/>
      <c r="V221" s="728"/>
      <c r="W221" s="728"/>
      <c r="X221" s="728"/>
      <c r="Y221" s="728"/>
      <c r="Z221" s="728"/>
      <c r="AA221" s="728"/>
      <c r="AB221" s="728"/>
      <c r="AC221" s="728"/>
      <c r="AD221" s="728"/>
      <c r="AE221" s="728"/>
      <c r="AF221" s="728"/>
      <c r="AG221" s="728"/>
      <c r="AH221" s="728"/>
      <c r="AI221" s="728"/>
      <c r="AJ221" s="728"/>
      <c r="AK221" s="728"/>
      <c r="AL221" s="728"/>
      <c r="AM221" s="728"/>
      <c r="AN221" s="728"/>
      <c r="AO221" s="728"/>
      <c r="AP221" s="733"/>
    </row>
    <row r="222" spans="1:42" s="65" customFormat="1" x14ac:dyDescent="0.2">
      <c r="A222" s="728"/>
      <c r="B222" s="728"/>
      <c r="C222" s="728"/>
      <c r="D222" s="728"/>
      <c r="E222" s="728"/>
      <c r="F222" s="728"/>
      <c r="G222" s="728"/>
      <c r="H222" s="728"/>
      <c r="I222" s="728"/>
      <c r="J222" s="728"/>
      <c r="K222" s="728"/>
      <c r="L222" s="728"/>
      <c r="M222" s="728"/>
      <c r="N222" s="728"/>
      <c r="O222" s="728"/>
      <c r="P222" s="728"/>
      <c r="Q222" s="728"/>
      <c r="R222" s="728"/>
      <c r="S222" s="728"/>
      <c r="T222" s="728"/>
      <c r="U222" s="728"/>
      <c r="V222" s="728"/>
      <c r="W222" s="728"/>
      <c r="X222" s="728"/>
      <c r="Y222" s="728"/>
      <c r="Z222" s="728"/>
      <c r="AA222" s="728"/>
      <c r="AB222" s="728"/>
      <c r="AC222" s="728"/>
      <c r="AD222" s="728"/>
      <c r="AE222" s="728"/>
      <c r="AF222" s="728"/>
      <c r="AG222" s="728"/>
      <c r="AH222" s="728"/>
      <c r="AI222" s="728"/>
      <c r="AJ222" s="728"/>
      <c r="AK222" s="728"/>
      <c r="AL222" s="728"/>
      <c r="AM222" s="728"/>
      <c r="AN222" s="728"/>
      <c r="AO222" s="728"/>
      <c r="AP222" s="733"/>
    </row>
    <row r="223" spans="1:42" s="65" customFormat="1" x14ac:dyDescent="0.2">
      <c r="A223" s="728"/>
      <c r="B223" s="728"/>
      <c r="C223" s="728"/>
      <c r="D223" s="728"/>
      <c r="E223" s="728"/>
      <c r="F223" s="728"/>
      <c r="G223" s="728"/>
      <c r="H223" s="728"/>
      <c r="I223" s="728"/>
      <c r="J223" s="728"/>
      <c r="K223" s="728"/>
      <c r="L223" s="728"/>
      <c r="M223" s="728"/>
      <c r="N223" s="728"/>
      <c r="O223" s="728"/>
      <c r="P223" s="728"/>
      <c r="Q223" s="728"/>
      <c r="R223" s="728"/>
      <c r="S223" s="728"/>
      <c r="T223" s="728"/>
      <c r="U223" s="728"/>
      <c r="V223" s="728"/>
      <c r="W223" s="728"/>
      <c r="X223" s="728"/>
      <c r="Y223" s="728"/>
      <c r="Z223" s="728"/>
      <c r="AA223" s="728"/>
      <c r="AB223" s="728"/>
      <c r="AC223" s="728"/>
      <c r="AD223" s="728"/>
      <c r="AE223" s="728"/>
      <c r="AF223" s="728"/>
      <c r="AG223" s="728"/>
      <c r="AH223" s="728"/>
      <c r="AI223" s="728"/>
      <c r="AJ223" s="728"/>
      <c r="AK223" s="728"/>
      <c r="AL223" s="728"/>
      <c r="AM223" s="728"/>
      <c r="AN223" s="728"/>
      <c r="AO223" s="728"/>
      <c r="AP223" s="733"/>
    </row>
    <row r="224" spans="1:42" s="65" customFormat="1" x14ac:dyDescent="0.2">
      <c r="A224" s="728"/>
      <c r="B224" s="728"/>
      <c r="C224" s="728"/>
      <c r="D224" s="728"/>
      <c r="E224" s="728"/>
      <c r="F224" s="728"/>
      <c r="G224" s="728"/>
      <c r="H224" s="728"/>
      <c r="I224" s="728"/>
      <c r="J224" s="728"/>
      <c r="K224" s="728"/>
      <c r="L224" s="728"/>
      <c r="M224" s="728"/>
      <c r="N224" s="728"/>
      <c r="O224" s="728"/>
      <c r="P224" s="728"/>
      <c r="Q224" s="728"/>
      <c r="R224" s="728"/>
      <c r="S224" s="728"/>
      <c r="T224" s="728"/>
      <c r="U224" s="728"/>
      <c r="V224" s="728"/>
      <c r="W224" s="728"/>
      <c r="X224" s="728"/>
      <c r="Y224" s="728"/>
      <c r="Z224" s="728"/>
      <c r="AA224" s="728"/>
      <c r="AB224" s="728"/>
      <c r="AC224" s="728"/>
      <c r="AD224" s="728"/>
      <c r="AE224" s="728"/>
      <c r="AF224" s="728"/>
      <c r="AG224" s="728"/>
      <c r="AH224" s="728"/>
      <c r="AI224" s="728"/>
      <c r="AJ224" s="728"/>
      <c r="AK224" s="728"/>
      <c r="AL224" s="728"/>
      <c r="AM224" s="728"/>
      <c r="AN224" s="728"/>
      <c r="AO224" s="728"/>
      <c r="AP224" s="733"/>
    </row>
    <row r="225" spans="1:42" s="65" customFormat="1" x14ac:dyDescent="0.2">
      <c r="A225" s="728"/>
      <c r="B225" s="728"/>
      <c r="C225" s="728"/>
      <c r="D225" s="728"/>
      <c r="E225" s="728"/>
      <c r="F225" s="728"/>
      <c r="G225" s="728"/>
      <c r="H225" s="728"/>
      <c r="I225" s="728"/>
      <c r="J225" s="728"/>
      <c r="K225" s="728"/>
      <c r="L225" s="728"/>
      <c r="M225" s="728"/>
      <c r="N225" s="728"/>
      <c r="O225" s="728"/>
      <c r="P225" s="728"/>
      <c r="Q225" s="728"/>
      <c r="R225" s="728"/>
      <c r="S225" s="728"/>
      <c r="T225" s="728"/>
      <c r="U225" s="728"/>
      <c r="V225" s="728"/>
      <c r="W225" s="728"/>
      <c r="X225" s="728"/>
      <c r="Y225" s="728"/>
      <c r="Z225" s="728"/>
      <c r="AA225" s="728"/>
      <c r="AB225" s="728"/>
      <c r="AC225" s="728"/>
      <c r="AD225" s="728"/>
      <c r="AE225" s="728"/>
      <c r="AF225" s="728"/>
      <c r="AG225" s="728"/>
      <c r="AH225" s="728"/>
      <c r="AI225" s="728"/>
      <c r="AJ225" s="728"/>
      <c r="AK225" s="728"/>
      <c r="AL225" s="728"/>
      <c r="AM225" s="728"/>
      <c r="AN225" s="728"/>
      <c r="AO225" s="728"/>
      <c r="AP225" s="733"/>
    </row>
    <row r="226" spans="1:42" s="65" customFormat="1" x14ac:dyDescent="0.2">
      <c r="A226" s="728"/>
      <c r="B226" s="728"/>
      <c r="C226" s="728"/>
      <c r="D226" s="728"/>
      <c r="E226" s="728"/>
      <c r="F226" s="728"/>
      <c r="G226" s="728"/>
      <c r="H226" s="728"/>
      <c r="I226" s="728"/>
      <c r="J226" s="728"/>
      <c r="K226" s="728"/>
      <c r="L226" s="728"/>
      <c r="M226" s="728"/>
      <c r="N226" s="728"/>
      <c r="O226" s="728"/>
      <c r="P226" s="728"/>
      <c r="Q226" s="728"/>
      <c r="R226" s="728"/>
      <c r="S226" s="728"/>
      <c r="T226" s="728"/>
      <c r="U226" s="728"/>
      <c r="V226" s="728"/>
      <c r="W226" s="728"/>
      <c r="X226" s="728"/>
      <c r="Y226" s="728"/>
      <c r="Z226" s="728"/>
      <c r="AA226" s="728"/>
      <c r="AB226" s="728"/>
      <c r="AC226" s="728"/>
      <c r="AD226" s="728"/>
      <c r="AE226" s="728"/>
      <c r="AF226" s="728"/>
      <c r="AG226" s="728"/>
      <c r="AH226" s="728"/>
      <c r="AI226" s="728"/>
      <c r="AJ226" s="728"/>
      <c r="AK226" s="728"/>
      <c r="AL226" s="728"/>
      <c r="AM226" s="728"/>
      <c r="AN226" s="728"/>
      <c r="AO226" s="728"/>
      <c r="AP226" s="733"/>
    </row>
    <row r="227" spans="1:42" s="65" customFormat="1" x14ac:dyDescent="0.2">
      <c r="A227" s="728"/>
      <c r="B227" s="728"/>
      <c r="C227" s="728"/>
      <c r="D227" s="728"/>
      <c r="E227" s="728"/>
      <c r="F227" s="728"/>
      <c r="G227" s="728"/>
      <c r="H227" s="728"/>
      <c r="I227" s="728"/>
      <c r="J227" s="728"/>
      <c r="K227" s="728"/>
      <c r="L227" s="728"/>
      <c r="M227" s="728"/>
      <c r="N227" s="728"/>
      <c r="O227" s="728"/>
      <c r="P227" s="728"/>
      <c r="Q227" s="728"/>
      <c r="R227" s="728"/>
      <c r="S227" s="728"/>
      <c r="T227" s="728"/>
      <c r="U227" s="728"/>
      <c r="V227" s="728"/>
      <c r="W227" s="728"/>
      <c r="X227" s="728"/>
      <c r="Y227" s="728"/>
      <c r="Z227" s="728"/>
      <c r="AA227" s="728"/>
      <c r="AB227" s="728"/>
      <c r="AC227" s="728"/>
      <c r="AD227" s="728"/>
      <c r="AE227" s="728"/>
      <c r="AF227" s="728"/>
      <c r="AG227" s="728"/>
      <c r="AH227" s="728"/>
      <c r="AI227" s="728"/>
      <c r="AJ227" s="728"/>
      <c r="AK227" s="728"/>
      <c r="AL227" s="728"/>
      <c r="AM227" s="728"/>
      <c r="AN227" s="728"/>
      <c r="AO227" s="728"/>
      <c r="AP227" s="733"/>
    </row>
    <row r="228" spans="1:42" s="65" customFormat="1" x14ac:dyDescent="0.2">
      <c r="A228" s="728"/>
      <c r="B228" s="728"/>
      <c r="C228" s="728"/>
      <c r="D228" s="728"/>
      <c r="E228" s="728"/>
      <c r="F228" s="728"/>
      <c r="G228" s="728"/>
      <c r="H228" s="728"/>
      <c r="I228" s="728"/>
      <c r="J228" s="728"/>
      <c r="K228" s="728"/>
      <c r="L228" s="728"/>
      <c r="M228" s="728"/>
      <c r="N228" s="728"/>
      <c r="O228" s="728"/>
      <c r="P228" s="728"/>
      <c r="Q228" s="728"/>
      <c r="R228" s="728"/>
      <c r="S228" s="728"/>
      <c r="T228" s="728"/>
      <c r="U228" s="728"/>
      <c r="V228" s="728"/>
      <c r="W228" s="728"/>
      <c r="X228" s="728"/>
      <c r="Y228" s="728"/>
      <c r="Z228" s="728"/>
      <c r="AA228" s="728"/>
      <c r="AB228" s="728"/>
      <c r="AC228" s="728"/>
      <c r="AD228" s="728"/>
      <c r="AE228" s="728"/>
      <c r="AF228" s="728"/>
      <c r="AG228" s="728"/>
      <c r="AH228" s="728"/>
      <c r="AI228" s="728"/>
      <c r="AJ228" s="728"/>
      <c r="AK228" s="728"/>
      <c r="AL228" s="728"/>
      <c r="AM228" s="728"/>
      <c r="AN228" s="728"/>
      <c r="AO228" s="728"/>
      <c r="AP228" s="733"/>
    </row>
    <row r="229" spans="1:42" s="65" customFormat="1" x14ac:dyDescent="0.2">
      <c r="A229" s="728"/>
      <c r="B229" s="728"/>
      <c r="C229" s="728"/>
      <c r="D229" s="728"/>
      <c r="E229" s="728"/>
      <c r="F229" s="728"/>
      <c r="G229" s="728"/>
      <c r="H229" s="728"/>
      <c r="I229" s="728"/>
      <c r="J229" s="728"/>
      <c r="K229" s="728"/>
      <c r="L229" s="728"/>
      <c r="M229" s="728"/>
      <c r="N229" s="728"/>
      <c r="O229" s="728"/>
      <c r="P229" s="728"/>
      <c r="Q229" s="728"/>
      <c r="R229" s="728"/>
      <c r="S229" s="728"/>
      <c r="T229" s="728"/>
      <c r="U229" s="728"/>
      <c r="V229" s="728"/>
      <c r="W229" s="728"/>
      <c r="X229" s="728"/>
      <c r="Y229" s="728"/>
      <c r="Z229" s="728"/>
      <c r="AA229" s="728"/>
      <c r="AB229" s="728"/>
      <c r="AC229" s="728"/>
      <c r="AD229" s="728"/>
      <c r="AE229" s="728"/>
      <c r="AF229" s="728"/>
      <c r="AG229" s="728"/>
      <c r="AH229" s="728"/>
      <c r="AI229" s="728"/>
      <c r="AJ229" s="728"/>
      <c r="AK229" s="728"/>
      <c r="AL229" s="728"/>
      <c r="AM229" s="728"/>
      <c r="AN229" s="728"/>
      <c r="AO229" s="728"/>
      <c r="AP229" s="733"/>
    </row>
    <row r="230" spans="1:42" s="65" customFormat="1" x14ac:dyDescent="0.2">
      <c r="A230" s="728"/>
      <c r="B230" s="728"/>
      <c r="C230" s="728"/>
      <c r="D230" s="728"/>
      <c r="E230" s="728"/>
      <c r="F230" s="728"/>
      <c r="G230" s="728"/>
      <c r="H230" s="728"/>
      <c r="I230" s="728"/>
      <c r="J230" s="728"/>
      <c r="K230" s="728"/>
      <c r="L230" s="728"/>
      <c r="M230" s="728"/>
      <c r="N230" s="728"/>
      <c r="O230" s="728"/>
      <c r="P230" s="728"/>
      <c r="Q230" s="728"/>
      <c r="R230" s="728"/>
      <c r="S230" s="728"/>
      <c r="T230" s="728"/>
      <c r="U230" s="728"/>
      <c r="V230" s="728"/>
      <c r="W230" s="728"/>
      <c r="X230" s="728"/>
      <c r="Y230" s="728"/>
      <c r="Z230" s="728"/>
      <c r="AA230" s="728"/>
      <c r="AB230" s="728"/>
      <c r="AC230" s="728"/>
      <c r="AD230" s="728"/>
      <c r="AE230" s="728"/>
      <c r="AF230" s="728"/>
      <c r="AG230" s="728"/>
      <c r="AH230" s="728"/>
      <c r="AI230" s="728"/>
      <c r="AJ230" s="728"/>
      <c r="AK230" s="728"/>
      <c r="AL230" s="728"/>
      <c r="AM230" s="728"/>
      <c r="AN230" s="728"/>
      <c r="AO230" s="728"/>
      <c r="AP230" s="733"/>
    </row>
    <row r="231" spans="1:42" s="65" customFormat="1" x14ac:dyDescent="0.2">
      <c r="A231" s="728"/>
      <c r="B231" s="728"/>
      <c r="C231" s="728"/>
      <c r="D231" s="728"/>
      <c r="E231" s="728"/>
      <c r="F231" s="728"/>
      <c r="G231" s="728"/>
      <c r="H231" s="728"/>
      <c r="I231" s="728"/>
      <c r="J231" s="728"/>
      <c r="K231" s="728"/>
      <c r="L231" s="728"/>
      <c r="M231" s="728"/>
      <c r="N231" s="728"/>
      <c r="O231" s="728"/>
      <c r="P231" s="728"/>
      <c r="Q231" s="728"/>
      <c r="R231" s="728"/>
      <c r="S231" s="728"/>
      <c r="T231" s="728"/>
      <c r="U231" s="728"/>
      <c r="V231" s="728"/>
      <c r="W231" s="728"/>
      <c r="X231" s="728"/>
      <c r="Y231" s="728"/>
      <c r="Z231" s="728"/>
      <c r="AA231" s="728"/>
      <c r="AB231" s="728"/>
      <c r="AC231" s="728"/>
      <c r="AD231" s="728"/>
      <c r="AE231" s="728"/>
      <c r="AF231" s="728"/>
      <c r="AG231" s="728"/>
      <c r="AH231" s="728"/>
      <c r="AI231" s="728"/>
      <c r="AJ231" s="728"/>
      <c r="AK231" s="728"/>
      <c r="AL231" s="728"/>
      <c r="AM231" s="728"/>
      <c r="AN231" s="728"/>
      <c r="AO231" s="728"/>
      <c r="AP231" s="733"/>
    </row>
    <row r="232" spans="1:42" s="65" customFormat="1" x14ac:dyDescent="0.2">
      <c r="A232" s="728"/>
      <c r="B232" s="728"/>
      <c r="C232" s="728"/>
      <c r="D232" s="728"/>
      <c r="E232" s="728"/>
      <c r="F232" s="728"/>
      <c r="G232" s="728"/>
      <c r="H232" s="728"/>
      <c r="I232" s="728"/>
      <c r="J232" s="728"/>
      <c r="K232" s="728"/>
      <c r="L232" s="728"/>
      <c r="M232" s="728"/>
      <c r="N232" s="728"/>
      <c r="O232" s="728"/>
      <c r="P232" s="728"/>
      <c r="Q232" s="728"/>
      <c r="R232" s="728"/>
      <c r="S232" s="728"/>
      <c r="T232" s="728"/>
      <c r="U232" s="728"/>
      <c r="V232" s="728"/>
      <c r="W232" s="728"/>
      <c r="X232" s="728"/>
      <c r="Y232" s="728"/>
      <c r="Z232" s="728"/>
      <c r="AA232" s="728"/>
      <c r="AB232" s="728"/>
      <c r="AC232" s="728"/>
      <c r="AD232" s="728"/>
      <c r="AE232" s="728"/>
      <c r="AF232" s="728"/>
      <c r="AG232" s="728"/>
      <c r="AH232" s="728"/>
      <c r="AI232" s="728"/>
      <c r="AJ232" s="728"/>
      <c r="AK232" s="728"/>
      <c r="AL232" s="728"/>
      <c r="AM232" s="728"/>
      <c r="AN232" s="728"/>
      <c r="AO232" s="728"/>
      <c r="AP232" s="733"/>
    </row>
    <row r="233" spans="1:42" s="65" customFormat="1" x14ac:dyDescent="0.2">
      <c r="A233" s="728"/>
      <c r="B233" s="728"/>
      <c r="C233" s="728"/>
      <c r="D233" s="728"/>
      <c r="E233" s="728"/>
      <c r="F233" s="728"/>
      <c r="G233" s="728"/>
      <c r="H233" s="728"/>
      <c r="I233" s="728"/>
      <c r="J233" s="728"/>
      <c r="K233" s="728"/>
      <c r="L233" s="728"/>
      <c r="M233" s="728"/>
      <c r="N233" s="728"/>
      <c r="O233" s="728"/>
      <c r="P233" s="728"/>
      <c r="Q233" s="728"/>
      <c r="R233" s="728"/>
      <c r="S233" s="728"/>
      <c r="T233" s="728"/>
      <c r="U233" s="728"/>
      <c r="V233" s="728"/>
      <c r="W233" s="728"/>
      <c r="X233" s="728"/>
      <c r="Y233" s="728"/>
      <c r="Z233" s="728"/>
      <c r="AA233" s="728"/>
      <c r="AB233" s="728"/>
      <c r="AC233" s="728"/>
      <c r="AD233" s="728"/>
      <c r="AE233" s="728"/>
      <c r="AF233" s="728"/>
      <c r="AG233" s="728"/>
      <c r="AH233" s="728"/>
      <c r="AI233" s="728"/>
      <c r="AJ233" s="728"/>
      <c r="AK233" s="728"/>
      <c r="AL233" s="728"/>
      <c r="AM233" s="728"/>
      <c r="AN233" s="728"/>
      <c r="AO233" s="728"/>
      <c r="AP233" s="733"/>
    </row>
    <row r="234" spans="1:42" s="65" customFormat="1" x14ac:dyDescent="0.2">
      <c r="A234" s="728"/>
      <c r="B234" s="728"/>
      <c r="C234" s="728"/>
      <c r="D234" s="728"/>
      <c r="E234" s="728"/>
      <c r="F234" s="728"/>
      <c r="G234" s="728"/>
      <c r="H234" s="728"/>
      <c r="I234" s="728"/>
      <c r="J234" s="728"/>
      <c r="K234" s="728"/>
      <c r="L234" s="728"/>
      <c r="M234" s="728"/>
      <c r="N234" s="728"/>
      <c r="O234" s="728"/>
      <c r="P234" s="728"/>
      <c r="Q234" s="728"/>
      <c r="R234" s="728"/>
      <c r="S234" s="728"/>
      <c r="T234" s="728"/>
      <c r="U234" s="728"/>
      <c r="V234" s="728"/>
      <c r="W234" s="728"/>
      <c r="X234" s="728"/>
      <c r="Y234" s="728"/>
      <c r="Z234" s="728"/>
      <c r="AA234" s="728"/>
      <c r="AB234" s="728"/>
      <c r="AC234" s="728"/>
      <c r="AD234" s="728"/>
      <c r="AE234" s="728"/>
      <c r="AF234" s="728"/>
      <c r="AG234" s="728"/>
      <c r="AH234" s="728"/>
      <c r="AI234" s="728"/>
      <c r="AJ234" s="728"/>
      <c r="AK234" s="728"/>
      <c r="AL234" s="728"/>
      <c r="AM234" s="728"/>
      <c r="AN234" s="728"/>
      <c r="AO234" s="728"/>
      <c r="AP234" s="733"/>
    </row>
    <row r="235" spans="1:42" s="65" customFormat="1" x14ac:dyDescent="0.2">
      <c r="A235" s="728"/>
      <c r="B235" s="728"/>
      <c r="C235" s="728"/>
      <c r="D235" s="728"/>
      <c r="E235" s="728"/>
      <c r="F235" s="728"/>
      <c r="G235" s="728"/>
      <c r="H235" s="728"/>
      <c r="I235" s="728"/>
      <c r="J235" s="728"/>
      <c r="K235" s="728"/>
      <c r="L235" s="728"/>
      <c r="M235" s="728"/>
      <c r="N235" s="728"/>
      <c r="O235" s="728"/>
      <c r="P235" s="728"/>
      <c r="Q235" s="728"/>
      <c r="R235" s="728"/>
      <c r="S235" s="728"/>
      <c r="T235" s="728"/>
      <c r="U235" s="728"/>
      <c r="V235" s="728"/>
      <c r="W235" s="728"/>
      <c r="X235" s="728"/>
      <c r="Y235" s="728"/>
      <c r="Z235" s="728"/>
      <c r="AA235" s="728"/>
      <c r="AB235" s="728"/>
      <c r="AC235" s="728"/>
      <c r="AD235" s="728"/>
      <c r="AE235" s="728"/>
      <c r="AF235" s="728"/>
      <c r="AG235" s="728"/>
      <c r="AH235" s="728"/>
      <c r="AI235" s="728"/>
      <c r="AJ235" s="728"/>
      <c r="AK235" s="728"/>
      <c r="AL235" s="728"/>
      <c r="AM235" s="728"/>
      <c r="AN235" s="728"/>
      <c r="AO235" s="728"/>
      <c r="AP235" s="733"/>
    </row>
    <row r="236" spans="1:42" s="65" customFormat="1" x14ac:dyDescent="0.2">
      <c r="A236" s="728"/>
      <c r="B236" s="728"/>
      <c r="C236" s="728"/>
      <c r="D236" s="728"/>
      <c r="E236" s="728"/>
      <c r="F236" s="728"/>
      <c r="G236" s="728"/>
      <c r="H236" s="728"/>
      <c r="I236" s="728"/>
      <c r="J236" s="728"/>
      <c r="K236" s="728"/>
      <c r="L236" s="728"/>
      <c r="M236" s="728"/>
      <c r="N236" s="728"/>
      <c r="O236" s="728"/>
      <c r="P236" s="728"/>
      <c r="Q236" s="728"/>
      <c r="R236" s="728"/>
      <c r="S236" s="728"/>
      <c r="T236" s="728"/>
      <c r="U236" s="728"/>
      <c r="V236" s="728"/>
      <c r="W236" s="728"/>
      <c r="X236" s="728"/>
      <c r="Y236" s="728"/>
      <c r="Z236" s="728"/>
      <c r="AA236" s="728"/>
      <c r="AB236" s="728"/>
      <c r="AC236" s="728"/>
      <c r="AD236" s="728"/>
      <c r="AE236" s="728"/>
      <c r="AF236" s="728"/>
      <c r="AG236" s="728"/>
      <c r="AH236" s="728"/>
      <c r="AI236" s="728"/>
      <c r="AJ236" s="728"/>
      <c r="AK236" s="728"/>
      <c r="AL236" s="728"/>
      <c r="AM236" s="728"/>
      <c r="AN236" s="728"/>
      <c r="AO236" s="728"/>
      <c r="AP236" s="733"/>
    </row>
    <row r="237" spans="1:42" s="65" customFormat="1" x14ac:dyDescent="0.2">
      <c r="A237" s="728"/>
      <c r="B237" s="728"/>
      <c r="C237" s="728"/>
      <c r="D237" s="728"/>
      <c r="E237" s="728"/>
      <c r="F237" s="728"/>
      <c r="G237" s="728"/>
      <c r="H237" s="728"/>
      <c r="I237" s="728"/>
      <c r="J237" s="728"/>
      <c r="K237" s="728"/>
      <c r="L237" s="728"/>
      <c r="M237" s="728"/>
      <c r="N237" s="728"/>
      <c r="O237" s="728"/>
      <c r="P237" s="728"/>
      <c r="Q237" s="728"/>
      <c r="R237" s="728"/>
      <c r="S237" s="728"/>
      <c r="T237" s="728"/>
      <c r="U237" s="728"/>
      <c r="V237" s="728"/>
      <c r="W237" s="728"/>
      <c r="X237" s="728"/>
      <c r="Y237" s="728"/>
      <c r="Z237" s="728"/>
      <c r="AA237" s="728"/>
      <c r="AB237" s="728"/>
      <c r="AC237" s="728"/>
      <c r="AD237" s="728"/>
      <c r="AE237" s="728"/>
      <c r="AF237" s="728"/>
      <c r="AG237" s="728"/>
      <c r="AH237" s="728"/>
      <c r="AI237" s="728"/>
      <c r="AJ237" s="728"/>
      <c r="AK237" s="728"/>
      <c r="AL237" s="728"/>
      <c r="AM237" s="728"/>
      <c r="AN237" s="728"/>
      <c r="AO237" s="728"/>
      <c r="AP237" s="733"/>
    </row>
    <row r="238" spans="1:42" s="65" customFormat="1" x14ac:dyDescent="0.2">
      <c r="A238" s="728"/>
      <c r="B238" s="728"/>
      <c r="C238" s="728"/>
      <c r="D238" s="728"/>
      <c r="E238" s="728"/>
      <c r="F238" s="728"/>
      <c r="G238" s="728"/>
      <c r="H238" s="728"/>
      <c r="I238" s="728"/>
      <c r="J238" s="728"/>
      <c r="K238" s="728"/>
      <c r="L238" s="728"/>
      <c r="M238" s="728"/>
      <c r="N238" s="728"/>
      <c r="O238" s="728"/>
      <c r="P238" s="728"/>
      <c r="Q238" s="728"/>
      <c r="R238" s="728"/>
      <c r="S238" s="728"/>
      <c r="T238" s="728"/>
      <c r="U238" s="728"/>
      <c r="V238" s="728"/>
      <c r="W238" s="728"/>
      <c r="X238" s="728"/>
      <c r="Y238" s="728"/>
      <c r="Z238" s="728"/>
      <c r="AA238" s="728"/>
      <c r="AB238" s="728"/>
      <c r="AC238" s="728"/>
      <c r="AD238" s="728"/>
      <c r="AE238" s="728"/>
      <c r="AF238" s="728"/>
      <c r="AG238" s="728"/>
      <c r="AH238" s="728"/>
      <c r="AI238" s="728"/>
      <c r="AJ238" s="728"/>
      <c r="AK238" s="728"/>
      <c r="AL238" s="728"/>
      <c r="AM238" s="728"/>
      <c r="AN238" s="728"/>
      <c r="AO238" s="728"/>
      <c r="AP238" s="733"/>
    </row>
    <row r="239" spans="1:42" s="65" customFormat="1" ht="18" x14ac:dyDescent="0.25">
      <c r="A239" s="728"/>
      <c r="B239" s="728"/>
      <c r="C239" s="728"/>
      <c r="D239" s="728"/>
      <c r="E239" s="728"/>
      <c r="F239" s="728"/>
      <c r="G239" s="1083"/>
      <c r="H239" s="1083"/>
      <c r="I239" s="1083"/>
      <c r="J239" s="1083"/>
      <c r="K239" s="1083"/>
      <c r="L239" s="1083"/>
      <c r="M239" s="1083"/>
      <c r="N239" s="1083"/>
      <c r="O239" s="1083"/>
      <c r="P239" s="1083"/>
      <c r="Q239" s="728"/>
      <c r="R239" s="728"/>
      <c r="S239" s="728"/>
      <c r="T239" s="728"/>
      <c r="U239" s="728"/>
      <c r="V239" s="728"/>
      <c r="W239" s="728"/>
      <c r="X239" s="728"/>
      <c r="Y239" s="728"/>
      <c r="Z239" s="728"/>
      <c r="AA239" s="728"/>
      <c r="AB239" s="728"/>
      <c r="AC239" s="728"/>
      <c r="AD239" s="728"/>
      <c r="AE239" s="728"/>
      <c r="AF239" s="728"/>
      <c r="AG239" s="728"/>
      <c r="AH239" s="728"/>
      <c r="AI239" s="728"/>
      <c r="AJ239" s="728"/>
      <c r="AK239" s="728"/>
      <c r="AL239" s="728"/>
      <c r="AM239" s="728"/>
      <c r="AN239" s="728"/>
      <c r="AO239" s="728"/>
      <c r="AP239" s="733"/>
    </row>
    <row r="240" spans="1:42" s="65" customFormat="1" ht="18" x14ac:dyDescent="0.25">
      <c r="A240" s="728"/>
      <c r="B240" s="728"/>
      <c r="C240" s="728"/>
      <c r="D240" s="728"/>
      <c r="E240" s="728"/>
      <c r="F240" s="728"/>
      <c r="G240" s="1082"/>
      <c r="H240" s="1082"/>
      <c r="I240" s="1082"/>
      <c r="J240" s="1082"/>
      <c r="K240" s="1082"/>
      <c r="L240" s="1082"/>
      <c r="M240" s="1082"/>
      <c r="N240" s="1082"/>
      <c r="O240" s="1082"/>
      <c r="P240" s="1082"/>
      <c r="Q240" s="728"/>
      <c r="R240" s="728"/>
      <c r="S240" s="728"/>
      <c r="T240" s="728"/>
      <c r="U240" s="728"/>
      <c r="V240" s="728"/>
      <c r="W240" s="728"/>
      <c r="X240" s="728"/>
      <c r="Y240" s="728"/>
      <c r="Z240" s="728"/>
      <c r="AA240" s="728"/>
      <c r="AB240" s="728"/>
      <c r="AC240" s="728"/>
      <c r="AD240" s="728"/>
      <c r="AE240" s="728"/>
      <c r="AF240" s="728"/>
      <c r="AG240" s="728"/>
      <c r="AH240" s="728"/>
      <c r="AI240" s="728"/>
      <c r="AJ240" s="728"/>
      <c r="AK240" s="728"/>
      <c r="AL240" s="728"/>
      <c r="AM240" s="728"/>
      <c r="AN240" s="728"/>
      <c r="AO240" s="728"/>
      <c r="AP240" s="733"/>
    </row>
    <row r="241" spans="1:42" s="65" customFormat="1" ht="15" x14ac:dyDescent="0.2">
      <c r="A241" s="728"/>
      <c r="B241" s="728"/>
      <c r="C241" s="728"/>
      <c r="D241" s="728"/>
      <c r="E241" s="728"/>
      <c r="F241" s="728"/>
      <c r="G241" s="1079"/>
      <c r="H241" s="1079"/>
      <c r="I241" s="1079"/>
      <c r="J241" s="1079"/>
      <c r="K241" s="1079"/>
      <c r="L241" s="1079"/>
      <c r="M241" s="1079"/>
      <c r="N241" s="1079"/>
      <c r="O241" s="1079"/>
      <c r="P241" s="1079"/>
      <c r="Q241" s="728"/>
      <c r="R241" s="728"/>
      <c r="S241" s="728"/>
      <c r="T241" s="728"/>
      <c r="U241" s="728"/>
      <c r="V241" s="728"/>
      <c r="W241" s="728"/>
      <c r="X241" s="728"/>
      <c r="Y241" s="728"/>
      <c r="Z241" s="728"/>
      <c r="AA241" s="728"/>
      <c r="AB241" s="728"/>
      <c r="AC241" s="728"/>
      <c r="AD241" s="728"/>
      <c r="AE241" s="728"/>
      <c r="AF241" s="728"/>
      <c r="AG241" s="728"/>
      <c r="AH241" s="728"/>
      <c r="AI241" s="728"/>
      <c r="AJ241" s="728"/>
      <c r="AK241" s="728"/>
      <c r="AL241" s="728"/>
      <c r="AM241" s="728"/>
      <c r="AN241" s="728"/>
      <c r="AO241" s="728"/>
      <c r="AP241" s="733"/>
    </row>
    <row r="242" spans="1:42" s="65" customFormat="1" ht="15" x14ac:dyDescent="0.2">
      <c r="A242" s="728"/>
      <c r="B242" s="728"/>
      <c r="C242" s="728"/>
      <c r="D242" s="728"/>
      <c r="E242" s="728"/>
      <c r="F242" s="728"/>
      <c r="G242" s="1076"/>
      <c r="H242" s="1076"/>
      <c r="I242" s="1076"/>
      <c r="J242" s="1076"/>
      <c r="K242" s="1076"/>
      <c r="L242" s="1076"/>
      <c r="M242" s="1076"/>
      <c r="N242" s="1076"/>
      <c r="O242" s="1076"/>
      <c r="P242" s="1076"/>
      <c r="Q242" s="728"/>
      <c r="R242" s="728"/>
      <c r="S242" s="728"/>
      <c r="T242" s="728"/>
      <c r="U242" s="728"/>
      <c r="V242" s="728"/>
      <c r="W242" s="728"/>
      <c r="X242" s="728"/>
      <c r="Y242" s="728"/>
      <c r="Z242" s="728"/>
      <c r="AA242" s="728"/>
      <c r="AB242" s="728"/>
      <c r="AC242" s="728"/>
      <c r="AD242" s="728"/>
      <c r="AE242" s="728"/>
      <c r="AF242" s="728"/>
      <c r="AG242" s="728"/>
      <c r="AH242" s="728"/>
      <c r="AI242" s="728"/>
      <c r="AJ242" s="728"/>
      <c r="AK242" s="728"/>
      <c r="AL242" s="728"/>
      <c r="AM242" s="728"/>
      <c r="AN242" s="728"/>
      <c r="AO242" s="728"/>
      <c r="AP242" s="733"/>
    </row>
    <row r="243" spans="1:42" s="50" customFormat="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286"/>
    </row>
    <row r="244" spans="1:42" s="50" customForma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286"/>
    </row>
    <row r="245" spans="1:42" s="50" customForma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286"/>
    </row>
    <row r="246" spans="1:42" s="50" customForma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286"/>
    </row>
    <row r="247" spans="1:42" s="50" customForma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286"/>
    </row>
    <row r="248" spans="1:42" s="50" customForma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286"/>
    </row>
    <row r="249" spans="1:42" s="50" customForma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286"/>
    </row>
    <row r="250" spans="1:42" s="50" customForma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286"/>
    </row>
    <row r="251" spans="1:42" s="50" customForma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286"/>
    </row>
    <row r="252" spans="1:42" s="50" customForma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286"/>
    </row>
    <row r="253" spans="1:42" s="50" customForma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286"/>
    </row>
    <row r="254" spans="1:42" s="50" customForma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286"/>
    </row>
    <row r="255" spans="1:42" s="50" customForma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286"/>
    </row>
    <row r="256" spans="1:42" s="50" customForma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286"/>
    </row>
    <row r="257" spans="1:42" s="50" customForma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286"/>
    </row>
    <row r="258" spans="1:42" s="50" customForma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286"/>
    </row>
    <row r="259" spans="1:42" s="50" customForma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286"/>
    </row>
    <row r="260" spans="1:42" s="50" customForma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286"/>
    </row>
    <row r="261" spans="1:42" s="50" customForma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286"/>
    </row>
    <row r="262" spans="1:42" s="50" customForma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286"/>
    </row>
    <row r="263" spans="1:42" s="50" customForma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286"/>
    </row>
    <row r="264" spans="1:42" s="50" customForma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286"/>
    </row>
    <row r="265" spans="1:42" s="50" customForma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286"/>
    </row>
    <row r="266" spans="1:42" s="50" customForma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286"/>
    </row>
    <row r="267" spans="1:42" s="50" customForma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286"/>
    </row>
    <row r="268" spans="1:42" s="50" customForma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286"/>
    </row>
    <row r="269" spans="1:42" s="50" customForma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286"/>
    </row>
    <row r="270" spans="1:42" s="50" customForma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286"/>
    </row>
    <row r="271" spans="1:42" s="50" customForma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286"/>
    </row>
    <row r="272" spans="1:42" s="50" customForma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286"/>
    </row>
    <row r="273" spans="1:42" s="50" customForma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286"/>
    </row>
    <row r="274" spans="1:42" s="50" customForma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286"/>
    </row>
    <row r="275" spans="1:42" s="50" customForma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286"/>
    </row>
    <row r="276" spans="1:42" s="50" customForma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286"/>
    </row>
    <row r="277" spans="1:42" s="50" customForma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286"/>
    </row>
    <row r="278" spans="1:42" s="50" customForma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286"/>
    </row>
    <row r="279" spans="1:42" s="50" customForma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286"/>
    </row>
    <row r="280" spans="1:42" s="50" customForma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286"/>
    </row>
    <row r="281" spans="1:42" s="50" customForma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286"/>
    </row>
    <row r="282" spans="1:42" s="50" customForma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286"/>
    </row>
    <row r="283" spans="1:42" s="50" customForma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286"/>
    </row>
    <row r="284" spans="1:42" s="50" customForma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286"/>
    </row>
    <row r="285" spans="1:42" s="50" customForma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286"/>
    </row>
    <row r="286" spans="1:42" s="50" customForma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286"/>
    </row>
    <row r="287" spans="1:42" s="50" customForma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286"/>
    </row>
    <row r="288" spans="1:42" s="50" customForma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286"/>
    </row>
    <row r="289" spans="1:42" s="50" customForma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286"/>
    </row>
    <row r="290" spans="1:42" s="50" customForma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286"/>
    </row>
    <row r="291" spans="1:42" s="50" customForma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286"/>
    </row>
    <row r="292" spans="1:42" s="50" customForma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286"/>
    </row>
    <row r="293" spans="1:42" s="50" customForma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286"/>
    </row>
    <row r="294" spans="1:42" s="50" customForma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286"/>
    </row>
    <row r="295" spans="1:42" s="50" customForma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286"/>
    </row>
    <row r="296" spans="1:42" s="50" customForma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286"/>
    </row>
    <row r="297" spans="1:42" s="50" customForma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286"/>
    </row>
    <row r="298" spans="1:42" s="50" customForma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286"/>
    </row>
    <row r="299" spans="1:42" s="50" customForma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286"/>
    </row>
    <row r="300" spans="1:42" s="50" customForma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286"/>
    </row>
    <row r="301" spans="1:42" s="50" customForma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286"/>
    </row>
    <row r="302" spans="1:42" s="50" customForma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286"/>
    </row>
    <row r="303" spans="1:42" s="50" customForma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286"/>
    </row>
    <row r="304" spans="1:42" s="50" customForma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286"/>
    </row>
    <row r="305" spans="1:42" s="50" customFormat="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286"/>
    </row>
    <row r="306" spans="1:42" s="50" customFormat="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286"/>
    </row>
    <row r="307" spans="1:42" s="50" customForma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286"/>
    </row>
    <row r="308" spans="1:42" s="50" customForma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286"/>
    </row>
    <row r="309" spans="1:42" s="50" customForma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286"/>
    </row>
    <row r="310" spans="1:42" s="50" customForma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286"/>
    </row>
    <row r="311" spans="1:42" s="50" customForma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286"/>
    </row>
    <row r="312" spans="1:42" s="50" customForma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286"/>
    </row>
    <row r="313" spans="1:42" s="50" customForma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286"/>
    </row>
    <row r="314" spans="1:42" s="50" customForma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286"/>
    </row>
    <row r="315" spans="1:42" s="50" customForma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286"/>
    </row>
    <row r="316" spans="1:42" s="50" customForma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286"/>
    </row>
    <row r="317" spans="1:42" s="50" customForma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286"/>
    </row>
    <row r="318" spans="1:42" s="50" customForma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286"/>
    </row>
    <row r="319" spans="1:42" s="50" customForma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286"/>
    </row>
    <row r="320" spans="1:42" s="50" customForma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286"/>
    </row>
    <row r="321" spans="1:42" s="50" customForma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286"/>
    </row>
    <row r="322" spans="1:42" s="50" customForma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286"/>
    </row>
    <row r="323" spans="1:42" s="50" customForma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286"/>
    </row>
    <row r="324" spans="1:42" s="50" customForma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286"/>
    </row>
    <row r="325" spans="1:42" s="50" customForma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286"/>
    </row>
    <row r="326" spans="1:42" s="50" customForma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286"/>
    </row>
    <row r="327" spans="1:42" s="50" customForma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286"/>
    </row>
    <row r="328" spans="1:42" s="50" customForma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286"/>
    </row>
    <row r="329" spans="1:42" s="50" customForma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286"/>
    </row>
    <row r="330" spans="1:42" s="50" customForma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286"/>
    </row>
    <row r="331" spans="1:42" s="50" customForma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286"/>
    </row>
    <row r="332" spans="1:42" s="50" customForma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286"/>
    </row>
    <row r="333" spans="1:42" s="50" customForma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286"/>
    </row>
    <row r="334" spans="1:42" s="50" customForma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286"/>
    </row>
    <row r="335" spans="1:42" s="50" customForma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286"/>
    </row>
    <row r="336" spans="1:42" s="50" customForma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286"/>
    </row>
    <row r="337" spans="1:42" s="50" customForma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286"/>
    </row>
    <row r="338" spans="1:42" s="50" customForma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286"/>
    </row>
    <row r="339" spans="1:42" s="50" customForma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286"/>
    </row>
    <row r="340" spans="1:42" s="50" customForma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286"/>
    </row>
    <row r="341" spans="1:42" s="50" customForma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286"/>
    </row>
    <row r="342" spans="1:42" s="50" customFormat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286"/>
    </row>
    <row r="343" spans="1:42" s="50" customFormat="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286"/>
    </row>
    <row r="344" spans="1:42" s="50" customFormat="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286"/>
    </row>
    <row r="345" spans="1:42" s="50" customFormat="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286"/>
    </row>
    <row r="346" spans="1:42" s="50" customFormat="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286"/>
    </row>
    <row r="347" spans="1:42" s="50" customFormat="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286"/>
    </row>
    <row r="348" spans="1:42" s="50" customFormat="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286"/>
    </row>
    <row r="349" spans="1:42" s="50" customFormat="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286"/>
    </row>
    <row r="350" spans="1:42" s="50" customFormat="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286"/>
    </row>
    <row r="351" spans="1:42" s="50" customFormat="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286"/>
    </row>
    <row r="352" spans="1:42" s="50" customFormat="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286"/>
    </row>
    <row r="353" spans="1:42" s="50" customFormat="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286"/>
    </row>
    <row r="354" spans="1:42" s="50" customFormat="1" x14ac:dyDescent="0.2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286"/>
    </row>
    <row r="355" spans="1:42" s="50" customFormat="1" x14ac:dyDescent="0.2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286"/>
    </row>
    <row r="356" spans="1:42" s="50" customFormat="1" x14ac:dyDescent="0.2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286"/>
    </row>
    <row r="357" spans="1:42" s="50" customFormat="1" x14ac:dyDescent="0.2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286"/>
    </row>
    <row r="358" spans="1:42" s="50" customFormat="1" x14ac:dyDescent="0.2">
      <c r="A358" s="285"/>
      <c r="B358" s="285"/>
      <c r="C358" s="285"/>
      <c r="D358" s="285"/>
      <c r="E358" s="285"/>
      <c r="F358" s="285"/>
      <c r="G358" s="285"/>
      <c r="H358" s="285"/>
      <c r="I358" s="285"/>
      <c r="J358" s="285"/>
      <c r="K358" s="285"/>
      <c r="L358" s="285"/>
      <c r="M358" s="285"/>
      <c r="N358" s="285"/>
      <c r="O358" s="285"/>
      <c r="P358" s="285"/>
      <c r="Q358" s="285"/>
      <c r="R358" s="285"/>
      <c r="S358" s="285"/>
      <c r="T358" s="285"/>
      <c r="U358" s="285"/>
      <c r="V358" s="285"/>
      <c r="W358" s="285"/>
      <c r="X358" s="285"/>
      <c r="Y358" s="285"/>
      <c r="Z358" s="285"/>
      <c r="AA358" s="285"/>
      <c r="AB358" s="285"/>
      <c r="AC358" s="285"/>
      <c r="AD358" s="285"/>
      <c r="AE358" s="285"/>
      <c r="AF358" s="285"/>
      <c r="AG358" s="285"/>
      <c r="AH358" s="285"/>
      <c r="AI358" s="285"/>
      <c r="AJ358" s="285"/>
      <c r="AK358" s="285"/>
      <c r="AL358" s="285"/>
      <c r="AM358" s="285"/>
      <c r="AN358" s="285"/>
      <c r="AO358" s="285"/>
      <c r="AP358" s="304"/>
    </row>
    <row r="359" spans="1:42" s="50" customFormat="1" x14ac:dyDescent="0.2"/>
    <row r="360" spans="1:42" s="50" customFormat="1" x14ac:dyDescent="0.2"/>
    <row r="361" spans="1:42" s="50" customFormat="1" x14ac:dyDescent="0.2"/>
    <row r="362" spans="1:42" s="50" customFormat="1" x14ac:dyDescent="0.2"/>
    <row r="363" spans="1:42" s="50" customFormat="1" x14ac:dyDescent="0.2"/>
    <row r="364" spans="1:42" s="50" customFormat="1" x14ac:dyDescent="0.2"/>
    <row r="365" spans="1:42" s="50" customFormat="1" x14ac:dyDescent="0.2"/>
    <row r="366" spans="1:42" s="50" customFormat="1" x14ac:dyDescent="0.2"/>
    <row r="367" spans="1:42" s="50" customFormat="1" x14ac:dyDescent="0.2"/>
    <row r="368" spans="1:42" s="50" customFormat="1" x14ac:dyDescent="0.2"/>
    <row r="369" s="50" customFormat="1" x14ac:dyDescent="0.2"/>
    <row r="370" s="50" customFormat="1" x14ac:dyDescent="0.2"/>
    <row r="371" s="50" customFormat="1" x14ac:dyDescent="0.2"/>
    <row r="372" s="50" customFormat="1" x14ac:dyDescent="0.2"/>
    <row r="373" s="50" customFormat="1" x14ac:dyDescent="0.2"/>
    <row r="374" s="50" customFormat="1" x14ac:dyDescent="0.2"/>
    <row r="375" s="50" customFormat="1" x14ac:dyDescent="0.2"/>
    <row r="376" s="50" customFormat="1" x14ac:dyDescent="0.2"/>
    <row r="377" s="50" customFormat="1" x14ac:dyDescent="0.2"/>
    <row r="378" s="50" customFormat="1" x14ac:dyDescent="0.2"/>
    <row r="379" s="50" customFormat="1" x14ac:dyDescent="0.2"/>
    <row r="380" s="50" customFormat="1" x14ac:dyDescent="0.2"/>
  </sheetData>
  <sheetProtection sheet="1" objects="1" scenarios="1"/>
  <mergeCells count="12">
    <mergeCell ref="G240:P240"/>
    <mergeCell ref="G241:P241"/>
    <mergeCell ref="G242:P242"/>
    <mergeCell ref="E3:F3"/>
    <mergeCell ref="G3:K3"/>
    <mergeCell ref="D200:O200"/>
    <mergeCell ref="G239:P239"/>
    <mergeCell ref="D202:O202"/>
    <mergeCell ref="D203:O203"/>
    <mergeCell ref="E14:G14"/>
    <mergeCell ref="H14:Q14"/>
    <mergeCell ref="L3:M3"/>
  </mergeCells>
  <phoneticPr fontId="2" type="noConversion"/>
  <printOptions horizontalCentered="1" verticalCentered="1"/>
  <pageMargins left="0.61" right="0.78740157480314965" top="0.59055118110236227" bottom="0.98425196850393704" header="0" footer="0"/>
  <pageSetup paperSize="9" scale="51" orientation="landscape" horizontalDpi="4294967292" r:id="rId1"/>
  <headerFooter alignWithMargins="0"/>
  <rowBreaks count="1" manualBreakCount="1">
    <brk id="71" min="3" max="20" man="1"/>
  </rowBreaks>
  <ignoredErrors>
    <ignoredError sqref="G16:S23 E43:E53 G25:S65 S2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enableFormatConditionsCalculation="0">
    <tabColor indexed="8"/>
  </sheetPr>
  <dimension ref="A1:P77"/>
  <sheetViews>
    <sheetView showGridLines="0" showZeros="0" showOutlineSymbols="0" workbookViewId="0">
      <selection activeCell="H10" sqref="H10"/>
    </sheetView>
  </sheetViews>
  <sheetFormatPr baseColWidth="10" defaultRowHeight="12.75" x14ac:dyDescent="0.2"/>
  <cols>
    <col min="2" max="2" width="18.28515625" customWidth="1"/>
  </cols>
  <sheetData>
    <row r="1" spans="2:15" x14ac:dyDescent="0.2">
      <c r="B1" s="16" t="s">
        <v>156</v>
      </c>
      <c r="C1" s="16"/>
      <c r="D1" s="16"/>
      <c r="E1" s="16"/>
    </row>
    <row r="3" spans="2:15" x14ac:dyDescent="0.2">
      <c r="B3" s="14" t="s">
        <v>4</v>
      </c>
    </row>
    <row r="4" spans="2:15" x14ac:dyDescent="0.2">
      <c r="B4" t="s">
        <v>31</v>
      </c>
      <c r="O4" s="13">
        <f>Ingresos!S11</f>
        <v>0</v>
      </c>
    </row>
    <row r="5" spans="2:15" x14ac:dyDescent="0.2">
      <c r="B5" t="s">
        <v>32</v>
      </c>
      <c r="O5" s="13">
        <f>-O4*Ingresos!$G$44</f>
        <v>0</v>
      </c>
    </row>
    <row r="6" spans="2:15" x14ac:dyDescent="0.2">
      <c r="B6" t="s">
        <v>33</v>
      </c>
      <c r="C6" s="13">
        <f>'Presupuesto 1'!H11</f>
        <v>0</v>
      </c>
      <c r="D6" s="13">
        <f>'Presupuesto 1'!I11</f>
        <v>0</v>
      </c>
      <c r="E6" s="13">
        <f>'Presupuesto 1'!J11</f>
        <v>0</v>
      </c>
      <c r="F6" s="13">
        <f>'Presupuesto 1'!K11</f>
        <v>0</v>
      </c>
      <c r="G6" s="13">
        <f>'Presupuesto 1'!L11</f>
        <v>0</v>
      </c>
      <c r="H6" s="13">
        <f>'Presupuesto 1'!M11</f>
        <v>0</v>
      </c>
      <c r="I6" s="13">
        <f>'Presupuesto 1'!N11</f>
        <v>0</v>
      </c>
      <c r="J6" s="13">
        <f>'Presupuesto 1'!O11</f>
        <v>0</v>
      </c>
      <c r="K6" s="13">
        <f>'Presupuesto 1'!P11</f>
        <v>0</v>
      </c>
      <c r="L6" s="13">
        <f>'Presupuesto 1'!Q11</f>
        <v>0</v>
      </c>
      <c r="M6" s="13">
        <f>'Presupuesto 1'!R11</f>
        <v>0</v>
      </c>
      <c r="N6" s="13">
        <f>'Presupuesto 1'!S11</f>
        <v>0</v>
      </c>
      <c r="O6" s="13">
        <f>SUM(O4:O5)</f>
        <v>0</v>
      </c>
    </row>
    <row r="7" spans="2:15" x14ac:dyDescent="0.2">
      <c r="B7" t="s">
        <v>187</v>
      </c>
      <c r="C7" s="29">
        <f>+'Presupuesto 1'!H11+'Presupuesto 1'!H59+'Presupuesto 1'!H63</f>
        <v>0</v>
      </c>
      <c r="D7" s="29">
        <f>+'Presupuesto 1'!I11+'Presupuesto 1'!I59+'Presupuesto 1'!I63</f>
        <v>0</v>
      </c>
      <c r="E7" s="29">
        <f>+'Presupuesto 1'!J11+'Presupuesto 1'!J59+'Presupuesto 1'!J63</f>
        <v>0</v>
      </c>
      <c r="F7" s="29">
        <f>+'Presupuesto 1'!K11+'Presupuesto 1'!K59+'Presupuesto 1'!K63</f>
        <v>0</v>
      </c>
      <c r="G7" s="29">
        <f>+'Presupuesto 1'!L11+'Presupuesto 1'!L59+'Presupuesto 1'!L63</f>
        <v>0</v>
      </c>
      <c r="H7" s="29">
        <f>+'Presupuesto 1'!M11+'Presupuesto 1'!M59+'Presupuesto 1'!M63</f>
        <v>0</v>
      </c>
      <c r="I7" s="29">
        <f>+'Presupuesto 1'!N11+'Presupuesto 1'!N59+'Presupuesto 1'!N63</f>
        <v>0</v>
      </c>
      <c r="J7" s="29">
        <f>+'Presupuesto 1'!O11+'Presupuesto 1'!O59+'Presupuesto 1'!O63</f>
        <v>0</v>
      </c>
      <c r="K7" s="29">
        <f>+'Presupuesto 1'!P11+'Presupuesto 1'!P59+'Presupuesto 1'!P63</f>
        <v>0</v>
      </c>
      <c r="L7" s="29">
        <f>+'Presupuesto 1'!Q11+'Presupuesto 1'!Q59+'Presupuesto 1'!Q63</f>
        <v>0</v>
      </c>
      <c r="M7" s="29">
        <f>+'Presupuesto 1'!R11+'Presupuesto 1'!R59+'Presupuesto 1'!R63</f>
        <v>0</v>
      </c>
      <c r="N7" s="29">
        <f>+'Presupuesto 1'!S11+'Presupuesto 1'!S59+'Presupuesto 1'!S63</f>
        <v>0</v>
      </c>
      <c r="O7" s="29">
        <f>SUM(C7:N7)</f>
        <v>0</v>
      </c>
    </row>
    <row r="9" spans="2:15" x14ac:dyDescent="0.2">
      <c r="B9" s="14" t="s">
        <v>103</v>
      </c>
    </row>
    <row r="10" spans="2:15" x14ac:dyDescent="0.2">
      <c r="B10" s="7" t="s">
        <v>21</v>
      </c>
      <c r="C10" s="8">
        <f>Gastos!$H$16</f>
        <v>1</v>
      </c>
      <c r="D10" s="7" t="s">
        <v>22</v>
      </c>
      <c r="E10" s="17">
        <v>0.5</v>
      </c>
      <c r="F10" s="9" t="s">
        <v>23</v>
      </c>
      <c r="G10" s="17">
        <v>0.5</v>
      </c>
      <c r="H10" s="9"/>
      <c r="I10" s="9"/>
      <c r="J10" s="9"/>
      <c r="K10" s="9"/>
      <c r="L10" s="9"/>
      <c r="M10" s="9"/>
      <c r="N10" s="9"/>
      <c r="O10" s="10"/>
    </row>
    <row r="11" spans="2:15" x14ac:dyDescent="0.2">
      <c r="B11" s="11" t="s">
        <v>24</v>
      </c>
      <c r="C11" s="12">
        <f>+C6-(C6*$C$10)</f>
        <v>0</v>
      </c>
      <c r="D11" s="12">
        <f t="shared" ref="D11:O11" si="0">+D6-(D6*$C$10)</f>
        <v>0</v>
      </c>
      <c r="E11" s="12">
        <f t="shared" si="0"/>
        <v>0</v>
      </c>
      <c r="F11" s="12">
        <f t="shared" si="0"/>
        <v>0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0</v>
      </c>
    </row>
    <row r="12" spans="2:15" x14ac:dyDescent="0.2">
      <c r="B12" s="11" t="s">
        <v>25</v>
      </c>
      <c r="C12" s="12">
        <f>Gastos!$H$12</f>
        <v>0</v>
      </c>
      <c r="D12" s="12">
        <f>+C17</f>
        <v>0</v>
      </c>
      <c r="E12" s="12">
        <f t="shared" ref="E12:N12" si="1">+D17</f>
        <v>0</v>
      </c>
      <c r="F12" s="12">
        <f t="shared" si="1"/>
        <v>0</v>
      </c>
      <c r="G12" s="12">
        <f t="shared" si="1"/>
        <v>0</v>
      </c>
      <c r="H12" s="12">
        <f t="shared" si="1"/>
        <v>0</v>
      </c>
      <c r="I12" s="12">
        <f t="shared" si="1"/>
        <v>0</v>
      </c>
      <c r="J12" s="12">
        <f t="shared" si="1"/>
        <v>0</v>
      </c>
      <c r="K12" s="12">
        <f t="shared" si="1"/>
        <v>0</v>
      </c>
      <c r="L12" s="12">
        <f t="shared" si="1"/>
        <v>0</v>
      </c>
      <c r="M12" s="12">
        <f t="shared" si="1"/>
        <v>0</v>
      </c>
      <c r="N12" s="12">
        <f t="shared" si="1"/>
        <v>0</v>
      </c>
      <c r="O12" s="10"/>
    </row>
    <row r="13" spans="2:15" x14ac:dyDescent="0.2">
      <c r="B13" s="11" t="s">
        <v>26</v>
      </c>
      <c r="C13" s="12">
        <f>Gastos!$H$14</f>
        <v>0</v>
      </c>
      <c r="D13" s="12">
        <f t="shared" ref="D13:N13" si="2">+C13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0"/>
    </row>
    <row r="14" spans="2:15" x14ac:dyDescent="0.2">
      <c r="B14" s="11" t="s">
        <v>27</v>
      </c>
      <c r="C14" s="12">
        <f>+C13+C11</f>
        <v>0</v>
      </c>
      <c r="D14" s="12">
        <f>+D13+D11</f>
        <v>0</v>
      </c>
      <c r="E14" s="12">
        <f t="shared" ref="E14:N14" si="3">+E13+E11</f>
        <v>0</v>
      </c>
      <c r="F14" s="12">
        <f t="shared" si="3"/>
        <v>0</v>
      </c>
      <c r="G14" s="12">
        <f t="shared" si="3"/>
        <v>0</v>
      </c>
      <c r="H14" s="12">
        <f t="shared" si="3"/>
        <v>0</v>
      </c>
      <c r="I14" s="12">
        <f t="shared" si="3"/>
        <v>0</v>
      </c>
      <c r="J14" s="12">
        <f t="shared" si="3"/>
        <v>0</v>
      </c>
      <c r="K14" s="12">
        <f t="shared" si="3"/>
        <v>0</v>
      </c>
      <c r="L14" s="12">
        <f t="shared" si="3"/>
        <v>0</v>
      </c>
      <c r="M14" s="12">
        <f t="shared" si="3"/>
        <v>0</v>
      </c>
      <c r="N14" s="12">
        <f t="shared" si="3"/>
        <v>0</v>
      </c>
      <c r="O14" s="10"/>
    </row>
    <row r="15" spans="2:15" x14ac:dyDescent="0.2">
      <c r="B15" s="11" t="s">
        <v>28</v>
      </c>
      <c r="C15" s="10">
        <f>+C12-C14</f>
        <v>0</v>
      </c>
      <c r="D15" s="10">
        <f>+D12-D14</f>
        <v>0</v>
      </c>
      <c r="E15" s="10">
        <f t="shared" ref="E15:N15" si="4">+E12-E14</f>
        <v>0</v>
      </c>
      <c r="F15" s="10">
        <f t="shared" si="4"/>
        <v>0</v>
      </c>
      <c r="G15" s="10">
        <f t="shared" si="4"/>
        <v>0</v>
      </c>
      <c r="H15" s="10">
        <f t="shared" si="4"/>
        <v>0</v>
      </c>
      <c r="I15" s="10">
        <f t="shared" si="4"/>
        <v>0</v>
      </c>
      <c r="J15" s="10">
        <f t="shared" si="4"/>
        <v>0</v>
      </c>
      <c r="K15" s="10">
        <f t="shared" si="4"/>
        <v>0</v>
      </c>
      <c r="L15" s="10">
        <f t="shared" si="4"/>
        <v>0</v>
      </c>
      <c r="M15" s="10">
        <f t="shared" si="4"/>
        <v>0</v>
      </c>
      <c r="N15" s="10">
        <f t="shared" si="4"/>
        <v>0</v>
      </c>
      <c r="O15" s="10">
        <f>SUM(C15:N15)</f>
        <v>0</v>
      </c>
    </row>
    <row r="16" spans="2:15" x14ac:dyDescent="0.2">
      <c r="B16" s="11" t="s">
        <v>29</v>
      </c>
      <c r="C16" s="10">
        <f>+IF(C15&lt;0,-C15,0)</f>
        <v>0</v>
      </c>
      <c r="D16" s="10">
        <f>+IF(D15&lt;0,-D15,0)</f>
        <v>0</v>
      </c>
      <c r="E16" s="10">
        <f t="shared" ref="E16:N16" si="5">+IF(E15&lt;0,-E15,0)</f>
        <v>0</v>
      </c>
      <c r="F16" s="10">
        <f t="shared" si="5"/>
        <v>0</v>
      </c>
      <c r="G16" s="10">
        <f t="shared" si="5"/>
        <v>0</v>
      </c>
      <c r="H16" s="10">
        <f t="shared" si="5"/>
        <v>0</v>
      </c>
      <c r="I16" s="10">
        <f t="shared" si="5"/>
        <v>0</v>
      </c>
      <c r="J16" s="10">
        <f t="shared" si="5"/>
        <v>0</v>
      </c>
      <c r="K16" s="10">
        <f t="shared" si="5"/>
        <v>0</v>
      </c>
      <c r="L16" s="10">
        <f t="shared" si="5"/>
        <v>0</v>
      </c>
      <c r="M16" s="10">
        <f t="shared" si="5"/>
        <v>0</v>
      </c>
      <c r="N16" s="10">
        <f t="shared" si="5"/>
        <v>0</v>
      </c>
      <c r="O16" s="10">
        <f>SUM(C16:N16)</f>
        <v>0</v>
      </c>
    </row>
    <row r="17" spans="1:16" x14ac:dyDescent="0.2">
      <c r="B17" s="11" t="s">
        <v>30</v>
      </c>
      <c r="C17" s="12">
        <f>+(C12-C11)+C16</f>
        <v>0</v>
      </c>
      <c r="D17" s="12">
        <f t="shared" ref="D17:N17" si="6">+(D12-D11)+D16</f>
        <v>0</v>
      </c>
      <c r="E17" s="12">
        <f t="shared" si="6"/>
        <v>0</v>
      </c>
      <c r="F17" s="12">
        <f t="shared" si="6"/>
        <v>0</v>
      </c>
      <c r="G17" s="12">
        <f t="shared" si="6"/>
        <v>0</v>
      </c>
      <c r="H17" s="12">
        <f t="shared" si="6"/>
        <v>0</v>
      </c>
      <c r="I17" s="12">
        <f t="shared" si="6"/>
        <v>0</v>
      </c>
      <c r="J17" s="12">
        <f t="shared" si="6"/>
        <v>0</v>
      </c>
      <c r="K17" s="12">
        <f t="shared" si="6"/>
        <v>0</v>
      </c>
      <c r="L17" s="12">
        <f t="shared" si="6"/>
        <v>0</v>
      </c>
      <c r="M17" s="12">
        <f t="shared" si="6"/>
        <v>0</v>
      </c>
      <c r="N17" s="12">
        <f t="shared" si="6"/>
        <v>0</v>
      </c>
      <c r="O17" s="9"/>
    </row>
    <row r="18" spans="1:16" x14ac:dyDescent="0.2">
      <c r="A18" s="1"/>
    </row>
    <row r="19" spans="1:16" x14ac:dyDescent="0.2">
      <c r="A19" s="1"/>
      <c r="B19" s="14" t="s">
        <v>153</v>
      </c>
      <c r="C19" s="13">
        <f>SUM(C20:C21)</f>
        <v>0</v>
      </c>
      <c r="D19" s="13">
        <f t="shared" ref="D19:N19" si="7">SUM(D20:D21)</f>
        <v>0</v>
      </c>
      <c r="E19" s="13">
        <f t="shared" si="7"/>
        <v>0</v>
      </c>
      <c r="F19" s="13">
        <f t="shared" si="7"/>
        <v>0</v>
      </c>
      <c r="G19" s="13">
        <f t="shared" si="7"/>
        <v>0</v>
      </c>
      <c r="H19" s="13">
        <f t="shared" si="7"/>
        <v>0</v>
      </c>
      <c r="I19" s="13">
        <f t="shared" si="7"/>
        <v>0</v>
      </c>
      <c r="J19" s="13">
        <f t="shared" si="7"/>
        <v>0</v>
      </c>
      <c r="K19" s="13">
        <f t="shared" si="7"/>
        <v>0</v>
      </c>
      <c r="L19" s="13">
        <f t="shared" si="7"/>
        <v>0</v>
      </c>
      <c r="M19" s="13">
        <f t="shared" si="7"/>
        <v>0</v>
      </c>
      <c r="N19" s="13">
        <f t="shared" si="7"/>
        <v>0</v>
      </c>
    </row>
    <row r="20" spans="1:16" x14ac:dyDescent="0.2">
      <c r="A20" s="25" t="s">
        <v>169</v>
      </c>
      <c r="B20" s="11" t="s">
        <v>154</v>
      </c>
      <c r="C20" s="13">
        <f>Gastos!H23</f>
        <v>0</v>
      </c>
      <c r="D20" s="13">
        <f>Gastos!I23</f>
        <v>0</v>
      </c>
      <c r="E20" s="13">
        <f>Gastos!J23</f>
        <v>0</v>
      </c>
      <c r="F20" s="13">
        <f>Gastos!K23</f>
        <v>0</v>
      </c>
      <c r="G20" s="13">
        <f>Gastos!L23</f>
        <v>0</v>
      </c>
      <c r="H20" s="13">
        <f>Gastos!M23</f>
        <v>0</v>
      </c>
      <c r="I20" s="13">
        <f>Gastos!N23</f>
        <v>0</v>
      </c>
      <c r="J20" s="13">
        <f>Gastos!O23</f>
        <v>0</v>
      </c>
      <c r="K20" s="13">
        <f>Gastos!P23</f>
        <v>0</v>
      </c>
      <c r="L20" s="13">
        <f>Gastos!Q23</f>
        <v>0</v>
      </c>
      <c r="M20" s="13">
        <f>Gastos!R23</f>
        <v>0</v>
      </c>
      <c r="N20" s="13">
        <f>Gastos!S23</f>
        <v>0</v>
      </c>
    </row>
    <row r="21" spans="1:16" x14ac:dyDescent="0.2">
      <c r="A21" s="26" t="s">
        <v>170</v>
      </c>
      <c r="B21" s="11" t="s">
        <v>155</v>
      </c>
      <c r="C21" s="13">
        <f>+C6*Gastos!H56</f>
        <v>0</v>
      </c>
      <c r="D21" s="13">
        <f>+D6*Gastos!I56</f>
        <v>0</v>
      </c>
      <c r="E21" s="13">
        <f>+E6*Gastos!J56</f>
        <v>0</v>
      </c>
      <c r="F21" s="13">
        <f>+F6*Gastos!K56</f>
        <v>0</v>
      </c>
      <c r="G21" s="13">
        <f>+G6*Gastos!L56</f>
        <v>0</v>
      </c>
      <c r="H21" s="13">
        <f>+H6*Gastos!M56</f>
        <v>0</v>
      </c>
      <c r="I21" s="13">
        <f>+I6*Gastos!N56</f>
        <v>0</v>
      </c>
      <c r="J21" s="13">
        <f>+J6*Gastos!O56</f>
        <v>0</v>
      </c>
      <c r="K21" s="13">
        <f>+K6*Gastos!P56</f>
        <v>0</v>
      </c>
      <c r="L21" s="13">
        <f>+L6*Gastos!Q56</f>
        <v>0</v>
      </c>
      <c r="M21" s="13">
        <f>+M6*Gastos!R56</f>
        <v>0</v>
      </c>
      <c r="N21" s="13">
        <f>+N6*Gastos!S56</f>
        <v>0</v>
      </c>
    </row>
    <row r="22" spans="1:16" x14ac:dyDescent="0.2">
      <c r="A22" s="1"/>
    </row>
    <row r="23" spans="1:16" x14ac:dyDescent="0.2">
      <c r="A23" s="1"/>
      <c r="B23" s="14" t="s">
        <v>157</v>
      </c>
      <c r="C23" s="13">
        <f>SUM(C24:C27)</f>
        <v>0</v>
      </c>
      <c r="D23" s="13">
        <f t="shared" ref="D23:N23" si="8">SUM(D24:D27)</f>
        <v>0</v>
      </c>
      <c r="E23" s="13">
        <f t="shared" si="8"/>
        <v>0</v>
      </c>
      <c r="F23" s="13">
        <f t="shared" si="8"/>
        <v>0</v>
      </c>
      <c r="G23" s="13">
        <f t="shared" si="8"/>
        <v>0</v>
      </c>
      <c r="H23" s="13">
        <f t="shared" si="8"/>
        <v>0</v>
      </c>
      <c r="I23" s="13">
        <f t="shared" si="8"/>
        <v>0</v>
      </c>
      <c r="J23" s="13">
        <f t="shared" si="8"/>
        <v>0</v>
      </c>
      <c r="K23" s="13">
        <f t="shared" si="8"/>
        <v>0</v>
      </c>
      <c r="L23" s="13">
        <f t="shared" si="8"/>
        <v>0</v>
      </c>
      <c r="M23" s="13">
        <f t="shared" si="8"/>
        <v>0</v>
      </c>
      <c r="N23" s="13">
        <f t="shared" si="8"/>
        <v>0</v>
      </c>
    </row>
    <row r="24" spans="1:16" x14ac:dyDescent="0.2">
      <c r="A24" s="25" t="s">
        <v>171</v>
      </c>
      <c r="B24" s="18" t="str">
        <f>Gastos!F70</f>
        <v>publicidad y promoción</v>
      </c>
      <c r="C24" s="13">
        <f>Gastos!H70</f>
        <v>0</v>
      </c>
      <c r="D24" s="13">
        <f>Gastos!I70</f>
        <v>0</v>
      </c>
      <c r="E24" s="13">
        <f>Gastos!J70</f>
        <v>0</v>
      </c>
      <c r="F24" s="13">
        <f>Gastos!K70</f>
        <v>0</v>
      </c>
      <c r="G24" s="13">
        <f>Gastos!L70</f>
        <v>0</v>
      </c>
      <c r="H24" s="13">
        <f>Gastos!M70</f>
        <v>0</v>
      </c>
      <c r="I24" s="13">
        <f>Gastos!N70</f>
        <v>0</v>
      </c>
      <c r="J24" s="13">
        <f>Gastos!O70</f>
        <v>0</v>
      </c>
      <c r="K24" s="13">
        <f>Gastos!P70</f>
        <v>0</v>
      </c>
      <c r="L24" s="13">
        <f>Gastos!Q70</f>
        <v>0</v>
      </c>
      <c r="M24" s="13">
        <f>Gastos!R70</f>
        <v>0</v>
      </c>
      <c r="N24" s="13">
        <f>Gastos!S70</f>
        <v>0</v>
      </c>
      <c r="O24" s="13"/>
      <c r="P24" s="13"/>
    </row>
    <row r="25" spans="1:16" x14ac:dyDescent="0.2">
      <c r="A25" s="25" t="s">
        <v>169</v>
      </c>
      <c r="B25" t="s">
        <v>158</v>
      </c>
      <c r="C25" s="13">
        <f>Gastos!H103</f>
        <v>0</v>
      </c>
      <c r="D25" s="13">
        <f>Gastos!I103</f>
        <v>0</v>
      </c>
      <c r="E25" s="13">
        <f>Gastos!J103</f>
        <v>0</v>
      </c>
      <c r="F25" s="13">
        <f>Gastos!K103</f>
        <v>0</v>
      </c>
      <c r="G25" s="13">
        <f>Gastos!L103</f>
        <v>0</v>
      </c>
      <c r="H25" s="13">
        <f>Gastos!M103</f>
        <v>0</v>
      </c>
      <c r="I25" s="13">
        <f>Gastos!N103</f>
        <v>0</v>
      </c>
      <c r="J25" s="13">
        <f>Gastos!O103</f>
        <v>0</v>
      </c>
      <c r="K25" s="13">
        <f>Gastos!P103</f>
        <v>0</v>
      </c>
      <c r="L25" s="13">
        <f>Gastos!Q103</f>
        <v>0</v>
      </c>
      <c r="M25" s="13">
        <f>Gastos!R103</f>
        <v>0</v>
      </c>
      <c r="N25" s="13">
        <f>Gastos!S103</f>
        <v>0</v>
      </c>
      <c r="O25" s="13"/>
      <c r="P25" s="13"/>
    </row>
    <row r="26" spans="1:16" x14ac:dyDescent="0.2">
      <c r="A26" s="25" t="s">
        <v>169</v>
      </c>
      <c r="B26" s="18" t="str">
        <f>Gastos!$F$136</f>
        <v>gastos de venta</v>
      </c>
      <c r="C26" s="13">
        <f>Gastos!H136</f>
        <v>0</v>
      </c>
      <c r="D26" s="19">
        <f>Gastos!I136</f>
        <v>0</v>
      </c>
      <c r="E26" s="13">
        <f>Gastos!J136</f>
        <v>0</v>
      </c>
      <c r="F26" s="13">
        <f>Gastos!K136</f>
        <v>0</v>
      </c>
      <c r="G26" s="13">
        <f>Gastos!L136</f>
        <v>0</v>
      </c>
      <c r="H26" s="13">
        <f>Gastos!M136</f>
        <v>0</v>
      </c>
      <c r="I26" s="13">
        <f>Gastos!N136</f>
        <v>0</v>
      </c>
      <c r="J26" s="13">
        <f>Gastos!O136</f>
        <v>0</v>
      </c>
      <c r="K26" s="13">
        <f>Gastos!P136</f>
        <v>0</v>
      </c>
      <c r="L26" s="13">
        <f>Gastos!Q136</f>
        <v>0</v>
      </c>
      <c r="M26" s="13">
        <f>Gastos!R136</f>
        <v>0</v>
      </c>
      <c r="N26" s="13">
        <f>Gastos!S136</f>
        <v>0</v>
      </c>
      <c r="O26" s="13"/>
      <c r="P26" s="13"/>
    </row>
    <row r="27" spans="1:16" x14ac:dyDescent="0.2">
      <c r="A27" s="26" t="s">
        <v>170</v>
      </c>
      <c r="B27" t="s">
        <v>110</v>
      </c>
      <c r="C27" s="13">
        <f>+C6*Gastos!H169</f>
        <v>0</v>
      </c>
      <c r="D27" s="13">
        <f>+D6*Gastos!I169</f>
        <v>0</v>
      </c>
      <c r="E27" s="13">
        <f>+E6*Gastos!J169</f>
        <v>0</v>
      </c>
      <c r="F27" s="13">
        <f>+F6*Gastos!K169</f>
        <v>0</v>
      </c>
      <c r="G27" s="13">
        <f>+G6*Gastos!L169</f>
        <v>0</v>
      </c>
      <c r="H27" s="13">
        <f>+H6*Gastos!M169</f>
        <v>0</v>
      </c>
      <c r="I27" s="13">
        <f>+I6*Gastos!N169</f>
        <v>0</v>
      </c>
      <c r="J27" s="13">
        <f>+J6*Gastos!O169</f>
        <v>0</v>
      </c>
      <c r="K27" s="13">
        <f>+K6*Gastos!P169</f>
        <v>0</v>
      </c>
      <c r="L27" s="13">
        <f>+L6*Gastos!Q169</f>
        <v>0</v>
      </c>
      <c r="M27" s="13">
        <f>+M6*Gastos!R169</f>
        <v>0</v>
      </c>
      <c r="N27" s="13">
        <f>+N6*Gastos!S169</f>
        <v>0</v>
      </c>
      <c r="O27" s="13"/>
      <c r="P27" s="13"/>
    </row>
    <row r="28" spans="1:16" x14ac:dyDescent="0.2">
      <c r="A28" s="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2">
      <c r="A29" s="25" t="s">
        <v>169</v>
      </c>
      <c r="B29" s="14" t="s">
        <v>159</v>
      </c>
      <c r="C29" s="13">
        <f>Gastos!H183</f>
        <v>0</v>
      </c>
      <c r="D29" s="13">
        <f>Gastos!I183</f>
        <v>0</v>
      </c>
      <c r="E29" s="13">
        <f>Gastos!J183</f>
        <v>0</v>
      </c>
      <c r="F29" s="13">
        <f>Gastos!K183</f>
        <v>0</v>
      </c>
      <c r="G29" s="13">
        <f>Gastos!L183</f>
        <v>0</v>
      </c>
      <c r="H29" s="13">
        <f>Gastos!M183</f>
        <v>0</v>
      </c>
      <c r="I29" s="13">
        <f>Gastos!N183</f>
        <v>0</v>
      </c>
      <c r="J29" s="13">
        <f>Gastos!O183</f>
        <v>0</v>
      </c>
      <c r="K29" s="13">
        <f>Gastos!P183</f>
        <v>0</v>
      </c>
      <c r="L29" s="13">
        <f>Gastos!Q183</f>
        <v>0</v>
      </c>
      <c r="M29" s="13">
        <f>Gastos!R183</f>
        <v>0</v>
      </c>
      <c r="N29" s="13">
        <f>Gastos!S183</f>
        <v>0</v>
      </c>
      <c r="O29" s="13"/>
      <c r="P29" s="13"/>
    </row>
    <row r="30" spans="1:16" x14ac:dyDescent="0.2">
      <c r="A30" s="1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">
      <c r="A31" s="1"/>
      <c r="B31" s="14" t="s">
        <v>108</v>
      </c>
      <c r="C31" s="13">
        <f>'Presupuesto 1'!H24</f>
        <v>0</v>
      </c>
      <c r="D31" s="13">
        <f>'Presupuesto 1'!I24</f>
        <v>0</v>
      </c>
      <c r="E31" s="13">
        <f>'Presupuesto 1'!J24</f>
        <v>0</v>
      </c>
      <c r="F31" s="13">
        <f>'Presupuesto 1'!K24</f>
        <v>0</v>
      </c>
      <c r="G31" s="13">
        <f>'Presupuesto 1'!L24</f>
        <v>0</v>
      </c>
      <c r="H31" s="13">
        <f>'Presupuesto 1'!M24</f>
        <v>0</v>
      </c>
      <c r="I31" s="13">
        <f>'Presupuesto 1'!N24</f>
        <v>0</v>
      </c>
      <c r="J31" s="13">
        <f>'Presupuesto 1'!O24</f>
        <v>0</v>
      </c>
      <c r="K31" s="13">
        <f>'Presupuesto 1'!P24</f>
        <v>0</v>
      </c>
      <c r="L31" s="13">
        <f>'Presupuesto 1'!Q24</f>
        <v>0</v>
      </c>
      <c r="M31" s="13">
        <f>'Presupuesto 1'!R24</f>
        <v>0</v>
      </c>
      <c r="N31" s="13">
        <f>'Presupuesto 1'!S24</f>
        <v>0</v>
      </c>
      <c r="O31" s="13"/>
      <c r="P31" s="13"/>
    </row>
    <row r="32" spans="1:16" x14ac:dyDescent="0.2">
      <c r="A32" s="25" t="s">
        <v>169</v>
      </c>
      <c r="B32" s="6" t="s">
        <v>172</v>
      </c>
      <c r="C32" s="13">
        <f>Personal!AV281</f>
        <v>0</v>
      </c>
      <c r="D32" s="13">
        <f>Personal!AW281</f>
        <v>0</v>
      </c>
      <c r="E32" s="13">
        <f>Personal!AX281</f>
        <v>0</v>
      </c>
      <c r="F32" s="13">
        <f>Personal!AY281</f>
        <v>0</v>
      </c>
      <c r="G32" s="13">
        <f>Personal!AZ281</f>
        <v>0</v>
      </c>
      <c r="H32" s="13">
        <f>Personal!BA281</f>
        <v>0</v>
      </c>
      <c r="I32" s="13">
        <f>Personal!BB281</f>
        <v>0</v>
      </c>
      <c r="J32" s="13">
        <f>Personal!BC281</f>
        <v>0</v>
      </c>
      <c r="K32" s="13">
        <f>Personal!BD281</f>
        <v>0</v>
      </c>
      <c r="L32" s="13">
        <f>Personal!BE281</f>
        <v>0</v>
      </c>
      <c r="M32" s="13">
        <f>Personal!BF281</f>
        <v>0</v>
      </c>
      <c r="N32" s="13">
        <f>Personal!BG281</f>
        <v>0</v>
      </c>
      <c r="O32" s="13"/>
      <c r="P32" s="13"/>
    </row>
    <row r="33" spans="1:16" x14ac:dyDescent="0.2">
      <c r="A33" s="26" t="s">
        <v>170</v>
      </c>
      <c r="B33" s="6" t="s">
        <v>179</v>
      </c>
      <c r="C33" s="13">
        <f>Personal!AV282</f>
        <v>0</v>
      </c>
      <c r="D33" s="13">
        <f>Personal!AW282</f>
        <v>0</v>
      </c>
      <c r="E33" s="13">
        <f>Personal!AX282</f>
        <v>0</v>
      </c>
      <c r="F33" s="13">
        <f>Personal!AY282</f>
        <v>0</v>
      </c>
      <c r="G33" s="13">
        <f>Personal!AZ282</f>
        <v>0</v>
      </c>
      <c r="H33" s="13">
        <f>Personal!BA282</f>
        <v>0</v>
      </c>
      <c r="I33" s="13">
        <f>Personal!BB282</f>
        <v>0</v>
      </c>
      <c r="J33" s="13">
        <f>Personal!BC282</f>
        <v>0</v>
      </c>
      <c r="K33" s="13">
        <f>Personal!BD282</f>
        <v>0</v>
      </c>
      <c r="L33" s="13">
        <f>Personal!BE282</f>
        <v>0</v>
      </c>
      <c r="M33" s="13">
        <f>Personal!BF282</f>
        <v>0</v>
      </c>
      <c r="N33" s="13">
        <f>Personal!BG282</f>
        <v>0</v>
      </c>
      <c r="O33" s="13"/>
      <c r="P33" s="13"/>
    </row>
    <row r="34" spans="1:16" x14ac:dyDescent="0.2">
      <c r="A34" s="26" t="s">
        <v>170</v>
      </c>
      <c r="B34" s="20" t="s">
        <v>185</v>
      </c>
      <c r="C34" s="13">
        <f>'Presupuesto 1'!H25</f>
        <v>0</v>
      </c>
      <c r="D34" s="13">
        <f>'Presupuesto 1'!I25</f>
        <v>0</v>
      </c>
      <c r="E34" s="13">
        <f>'Presupuesto 1'!J25</f>
        <v>0</v>
      </c>
      <c r="F34" s="13">
        <f>'Presupuesto 1'!K25</f>
        <v>0</v>
      </c>
      <c r="G34" s="13">
        <f>'Presupuesto 1'!L25</f>
        <v>0</v>
      </c>
      <c r="H34" s="13">
        <f>'Presupuesto 1'!M25</f>
        <v>0</v>
      </c>
      <c r="I34" s="13">
        <f>'Presupuesto 1'!N25</f>
        <v>0</v>
      </c>
      <c r="J34" s="13">
        <f>'Presupuesto 1'!O25</f>
        <v>0</v>
      </c>
      <c r="K34" s="13">
        <f>'Presupuesto 1'!P25</f>
        <v>0</v>
      </c>
      <c r="L34" s="13">
        <f>'Presupuesto 1'!Q25</f>
        <v>0</v>
      </c>
      <c r="M34" s="13">
        <f>'Presupuesto 1'!R25</f>
        <v>0</v>
      </c>
      <c r="N34" s="13">
        <f>'Presupuesto 1'!S25</f>
        <v>0</v>
      </c>
      <c r="O34" s="13"/>
      <c r="P34" s="13"/>
    </row>
    <row r="35" spans="1:16" x14ac:dyDescent="0.2">
      <c r="A35" s="1"/>
      <c r="B35" s="20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"/>
      <c r="B36" s="20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"/>
      <c r="B37" s="20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"/>
      <c r="B38" s="20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21"/>
      <c r="B39" s="28" t="s">
        <v>164</v>
      </c>
      <c r="C39" s="13">
        <f>+C31+C29+C23+C19+C11</f>
        <v>0</v>
      </c>
      <c r="D39" s="13">
        <f t="shared" ref="D39:N39" si="9">+D31+D29+D23+D19+D11</f>
        <v>0</v>
      </c>
      <c r="E39" s="13">
        <f t="shared" si="9"/>
        <v>0</v>
      </c>
      <c r="F39" s="13">
        <f t="shared" si="9"/>
        <v>0</v>
      </c>
      <c r="G39" s="13">
        <f t="shared" si="9"/>
        <v>0</v>
      </c>
      <c r="H39" s="13">
        <f t="shared" si="9"/>
        <v>0</v>
      </c>
      <c r="I39" s="13">
        <f t="shared" si="9"/>
        <v>0</v>
      </c>
      <c r="J39" s="13">
        <f t="shared" si="9"/>
        <v>0</v>
      </c>
      <c r="K39" s="13">
        <f t="shared" si="9"/>
        <v>0</v>
      </c>
      <c r="L39" s="13">
        <f t="shared" si="9"/>
        <v>0</v>
      </c>
      <c r="M39" s="13">
        <f t="shared" si="9"/>
        <v>0</v>
      </c>
      <c r="N39" s="13">
        <f t="shared" si="9"/>
        <v>0</v>
      </c>
      <c r="O39" s="13"/>
      <c r="P39" s="13"/>
    </row>
    <row r="40" spans="1:16" x14ac:dyDescent="0.2">
      <c r="A40" s="1"/>
      <c r="B40" s="27" t="s">
        <v>162</v>
      </c>
      <c r="C40" s="13">
        <f>+C6-C39</f>
        <v>0</v>
      </c>
      <c r="D40" s="13">
        <f t="shared" ref="D40:N40" si="10">+D6-D39</f>
        <v>0</v>
      </c>
      <c r="E40" s="13">
        <f t="shared" si="10"/>
        <v>0</v>
      </c>
      <c r="F40" s="13">
        <f t="shared" si="10"/>
        <v>0</v>
      </c>
      <c r="G40" s="13">
        <f t="shared" si="10"/>
        <v>0</v>
      </c>
      <c r="H40" s="13">
        <f t="shared" si="10"/>
        <v>0</v>
      </c>
      <c r="I40" s="13">
        <f t="shared" si="10"/>
        <v>0</v>
      </c>
      <c r="J40" s="13">
        <f t="shared" si="10"/>
        <v>0</v>
      </c>
      <c r="K40" s="13">
        <f t="shared" si="10"/>
        <v>0</v>
      </c>
      <c r="L40" s="13">
        <f t="shared" si="10"/>
        <v>0</v>
      </c>
      <c r="M40" s="13">
        <f t="shared" si="10"/>
        <v>0</v>
      </c>
      <c r="N40" s="13">
        <f t="shared" si="10"/>
        <v>0</v>
      </c>
      <c r="O40" s="13"/>
      <c r="P40" s="13"/>
    </row>
    <row r="41" spans="1:16" x14ac:dyDescent="0.2">
      <c r="A41" s="1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25" t="s">
        <v>169</v>
      </c>
      <c r="B42" s="14" t="s">
        <v>91</v>
      </c>
      <c r="C42" s="13">
        <f>Gastos!H268</f>
        <v>0</v>
      </c>
      <c r="D42" s="13">
        <f>Gastos!I268</f>
        <v>0</v>
      </c>
      <c r="E42" s="13">
        <f>Gastos!J268</f>
        <v>0</v>
      </c>
      <c r="F42" s="13">
        <f>Gastos!K268</f>
        <v>0</v>
      </c>
      <c r="G42" s="13">
        <f>Gastos!L268</f>
        <v>0</v>
      </c>
      <c r="H42" s="13">
        <f>Gastos!M268</f>
        <v>0</v>
      </c>
      <c r="I42" s="13">
        <f>Gastos!N268</f>
        <v>0</v>
      </c>
      <c r="J42" s="13">
        <f>Gastos!O268</f>
        <v>0</v>
      </c>
      <c r="K42" s="13">
        <f>Gastos!P268</f>
        <v>0</v>
      </c>
      <c r="L42" s="13">
        <f>Gastos!Q268</f>
        <v>0</v>
      </c>
      <c r="M42" s="13">
        <f>Gastos!R268</f>
        <v>0</v>
      </c>
      <c r="N42" s="13">
        <f>Gastos!S268</f>
        <v>0</v>
      </c>
      <c r="O42" s="13"/>
      <c r="P42" s="13"/>
    </row>
    <row r="43" spans="1:16" x14ac:dyDescent="0.2">
      <c r="A43" s="1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">
      <c r="A44" s="1"/>
      <c r="B44" s="14" t="s">
        <v>160</v>
      </c>
      <c r="C44" s="13">
        <f>+Ingresos!G47-Gastos!H277</f>
        <v>0</v>
      </c>
      <c r="D44" s="13">
        <f>+Ingresos!H47-Gastos!I277</f>
        <v>0</v>
      </c>
      <c r="E44" s="13">
        <f>+Ingresos!I47-Gastos!J277</f>
        <v>0</v>
      </c>
      <c r="F44" s="13">
        <f>+Ingresos!J47-Gastos!K277</f>
        <v>0</v>
      </c>
      <c r="G44" s="13">
        <f>+Ingresos!K47-Gastos!L277</f>
        <v>0</v>
      </c>
      <c r="H44" s="13">
        <f>+Ingresos!L47-Gastos!M277</f>
        <v>0</v>
      </c>
      <c r="I44" s="13">
        <f>+Ingresos!M47-Gastos!N277</f>
        <v>0</v>
      </c>
      <c r="J44" s="13">
        <f>+Ingresos!N47-Gastos!O277</f>
        <v>0</v>
      </c>
      <c r="K44" s="13">
        <f>+Ingresos!O47-Gastos!P277</f>
        <v>0</v>
      </c>
      <c r="L44" s="13">
        <f>+Ingresos!P47-Gastos!Q277</f>
        <v>0</v>
      </c>
      <c r="M44" s="13">
        <f>+Ingresos!Q47-Gastos!R277</f>
        <v>0</v>
      </c>
      <c r="N44" s="13">
        <f>+Ingresos!R47-Gastos!S277</f>
        <v>0</v>
      </c>
      <c r="O44" s="13"/>
      <c r="P44" s="13"/>
    </row>
    <row r="45" spans="1:16" x14ac:dyDescent="0.2">
      <c r="A45" s="1"/>
      <c r="B45" s="22" t="s">
        <v>165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">
      <c r="A46" s="1"/>
      <c r="B46" s="22" t="s">
        <v>106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2">
      <c r="A47" s="1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2">
      <c r="A48" s="1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A49" s="1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">
      <c r="B50" s="14" t="s">
        <v>161</v>
      </c>
      <c r="C50" s="13">
        <f>+Ingresos!G59-Gastos!H286</f>
        <v>0</v>
      </c>
      <c r="D50" s="13">
        <f>+Ingresos!H59-Gastos!I286</f>
        <v>0</v>
      </c>
      <c r="E50" s="13">
        <f>+Ingresos!I59-Gastos!J286</f>
        <v>0</v>
      </c>
      <c r="F50" s="13">
        <f>+Ingresos!J59-Gastos!K286</f>
        <v>0</v>
      </c>
      <c r="G50" s="13">
        <f>+Ingresos!K59-Gastos!L286</f>
        <v>0</v>
      </c>
      <c r="H50" s="13">
        <f>+Ingresos!L59-Gastos!M286</f>
        <v>0</v>
      </c>
      <c r="I50" s="13">
        <f>+Ingresos!M59-Gastos!N286</f>
        <v>0</v>
      </c>
      <c r="J50" s="13">
        <f>+Ingresos!N59-Gastos!O286</f>
        <v>0</v>
      </c>
      <c r="K50" s="13">
        <f>+Ingresos!O59-Gastos!P286</f>
        <v>0</v>
      </c>
      <c r="L50" s="13">
        <f>+Ingresos!P59-Gastos!Q286</f>
        <v>0</v>
      </c>
      <c r="M50" s="13">
        <f>+Ingresos!Q59-Gastos!R286</f>
        <v>0</v>
      </c>
      <c r="N50" s="13">
        <f>+Ingresos!R59-Gastos!S286</f>
        <v>0</v>
      </c>
      <c r="O50" s="13"/>
      <c r="P50" s="13"/>
    </row>
    <row r="51" spans="1:16" x14ac:dyDescent="0.2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">
      <c r="B52" s="23" t="s">
        <v>166</v>
      </c>
      <c r="C52" s="13">
        <f>+(C40+C44+C50)-C42</f>
        <v>0</v>
      </c>
      <c r="D52" s="13">
        <f t="shared" ref="D52:N52" si="11">+(D40+D44+D50)-D42</f>
        <v>0</v>
      </c>
      <c r="E52" s="13">
        <f t="shared" si="11"/>
        <v>0</v>
      </c>
      <c r="F52" s="13">
        <f t="shared" si="11"/>
        <v>0</v>
      </c>
      <c r="G52" s="13">
        <f t="shared" si="11"/>
        <v>0</v>
      </c>
      <c r="H52" s="13">
        <f t="shared" si="11"/>
        <v>0</v>
      </c>
      <c r="I52" s="13">
        <f t="shared" si="11"/>
        <v>0</v>
      </c>
      <c r="J52" s="13">
        <f t="shared" si="11"/>
        <v>0</v>
      </c>
      <c r="K52" s="13">
        <f t="shared" si="11"/>
        <v>0</v>
      </c>
      <c r="L52" s="13">
        <f t="shared" si="11"/>
        <v>0</v>
      </c>
      <c r="M52" s="13">
        <f t="shared" si="11"/>
        <v>0</v>
      </c>
      <c r="N52" s="13">
        <f t="shared" si="11"/>
        <v>0</v>
      </c>
      <c r="O52" s="13"/>
      <c r="P52" s="13"/>
    </row>
    <row r="53" spans="1:16" x14ac:dyDescent="0.2">
      <c r="C53" s="13">
        <f>'Presupuesto 1'!H67</f>
        <v>0</v>
      </c>
      <c r="D53" s="13">
        <f>'Presupuesto 1'!I67</f>
        <v>0</v>
      </c>
      <c r="E53" s="13">
        <f>'Presupuesto 1'!J67</f>
        <v>0</v>
      </c>
      <c r="F53" s="13">
        <f>'Presupuesto 1'!K67</f>
        <v>0</v>
      </c>
      <c r="G53" s="13">
        <f>'Presupuesto 1'!L67</f>
        <v>0</v>
      </c>
      <c r="H53" s="13">
        <f>'Presupuesto 1'!M67</f>
        <v>0</v>
      </c>
      <c r="I53" s="13">
        <f>'Presupuesto 1'!N67</f>
        <v>0</v>
      </c>
      <c r="J53" s="13">
        <f>'Presupuesto 1'!O67</f>
        <v>0</v>
      </c>
      <c r="K53" s="13">
        <f>'Presupuesto 1'!P67</f>
        <v>0</v>
      </c>
      <c r="L53" s="13">
        <f>'Presupuesto 1'!Q67</f>
        <v>0</v>
      </c>
      <c r="M53" s="13">
        <f>'Presupuesto 1'!R67</f>
        <v>0</v>
      </c>
      <c r="N53" s="13">
        <f>'Presupuesto 1'!S67</f>
        <v>0</v>
      </c>
      <c r="O53" s="13"/>
      <c r="P53" s="13"/>
    </row>
    <row r="54" spans="1:16" x14ac:dyDescent="0.2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B55" s="24" t="s">
        <v>167</v>
      </c>
      <c r="C55" s="13">
        <f>+C32+C29+C26+C25+(C24*50%)+C20+(C11*$E$10)+C42</f>
        <v>0</v>
      </c>
      <c r="D55" s="13">
        <f t="shared" ref="D55:N55" si="12">+D32+D29+D26+D25+(D24*50%)+D20+(D11*$E$10)+D42</f>
        <v>0</v>
      </c>
      <c r="E55" s="13">
        <f>+E32+E29+E26+E25+(E24*50%)+E20+(E11*$E$10)+E42</f>
        <v>0</v>
      </c>
      <c r="F55" s="13">
        <f t="shared" si="12"/>
        <v>0</v>
      </c>
      <c r="G55" s="13">
        <f t="shared" si="12"/>
        <v>0</v>
      </c>
      <c r="H55" s="13">
        <f t="shared" si="12"/>
        <v>0</v>
      </c>
      <c r="I55" s="13">
        <f t="shared" si="12"/>
        <v>0</v>
      </c>
      <c r="J55" s="13">
        <f t="shared" si="12"/>
        <v>0</v>
      </c>
      <c r="K55" s="13">
        <f t="shared" si="12"/>
        <v>0</v>
      </c>
      <c r="L55" s="13">
        <f t="shared" si="12"/>
        <v>0</v>
      </c>
      <c r="M55" s="13">
        <f t="shared" si="12"/>
        <v>0</v>
      </c>
      <c r="N55" s="13">
        <f t="shared" si="12"/>
        <v>0</v>
      </c>
      <c r="O55" s="13"/>
      <c r="P55" s="13"/>
    </row>
    <row r="56" spans="1:16" x14ac:dyDescent="0.2">
      <c r="B56" s="24" t="s">
        <v>168</v>
      </c>
      <c r="C56" s="13">
        <f>+C33+C27+C21+(C24*50%)+(C11*$G$10)+C34</f>
        <v>0</v>
      </c>
      <c r="D56" s="13">
        <f t="shared" ref="D56:N56" si="13">+D33+D27+D21+(D24*50%)+(D11*$G$10)+D34</f>
        <v>0</v>
      </c>
      <c r="E56" s="13">
        <f t="shared" si="13"/>
        <v>0</v>
      </c>
      <c r="F56" s="13">
        <f t="shared" si="13"/>
        <v>0</v>
      </c>
      <c r="G56" s="13">
        <f t="shared" si="13"/>
        <v>0</v>
      </c>
      <c r="H56" s="13">
        <f t="shared" si="13"/>
        <v>0</v>
      </c>
      <c r="I56" s="13">
        <f t="shared" si="13"/>
        <v>0</v>
      </c>
      <c r="J56" s="13">
        <f t="shared" si="13"/>
        <v>0</v>
      </c>
      <c r="K56" s="13">
        <f t="shared" si="13"/>
        <v>0</v>
      </c>
      <c r="L56" s="13">
        <f t="shared" si="13"/>
        <v>0</v>
      </c>
      <c r="M56" s="13">
        <f t="shared" si="13"/>
        <v>0</v>
      </c>
      <c r="N56" s="13">
        <f t="shared" si="13"/>
        <v>0</v>
      </c>
      <c r="O56" s="13"/>
      <c r="P56" s="13"/>
    </row>
    <row r="57" spans="1:16" x14ac:dyDescent="0.2">
      <c r="B57" t="s">
        <v>188</v>
      </c>
      <c r="C57" s="13">
        <f>'Presupuesto 1'!H60</f>
        <v>0</v>
      </c>
      <c r="D57" s="13">
        <f>'Presupuesto 1'!I60</f>
        <v>0</v>
      </c>
      <c r="E57" s="13">
        <f>'Presupuesto 1'!J60</f>
        <v>0</v>
      </c>
      <c r="F57" s="13">
        <f>'Presupuesto 1'!K60</f>
        <v>0</v>
      </c>
      <c r="G57" s="13">
        <f>'Presupuesto 1'!L60</f>
        <v>0</v>
      </c>
      <c r="H57" s="13">
        <f>'Presupuesto 1'!M60</f>
        <v>0</v>
      </c>
      <c r="I57" s="13">
        <f>'Presupuesto 1'!N60</f>
        <v>0</v>
      </c>
      <c r="J57" s="13">
        <f>'Presupuesto 1'!O60</f>
        <v>0</v>
      </c>
      <c r="K57" s="13">
        <f>'Presupuesto 1'!P60</f>
        <v>0</v>
      </c>
      <c r="L57" s="13">
        <f>'Presupuesto 1'!Q60</f>
        <v>0</v>
      </c>
      <c r="M57" s="13">
        <f>'Presupuesto 1'!R60</f>
        <v>0</v>
      </c>
      <c r="N57" s="13">
        <f>'Presupuesto 1'!S60</f>
        <v>0</v>
      </c>
      <c r="O57" s="13"/>
      <c r="P57" s="13"/>
    </row>
    <row r="58" spans="1:16" x14ac:dyDescent="0.2">
      <c r="B58" t="s">
        <v>189</v>
      </c>
      <c r="C58" s="13">
        <f>'Presupuesto 1'!H64</f>
        <v>0</v>
      </c>
      <c r="D58" s="13">
        <f>'Presupuesto 1'!I64</f>
        <v>0</v>
      </c>
      <c r="E58" s="13">
        <f>'Presupuesto 1'!J64</f>
        <v>0</v>
      </c>
      <c r="F58" s="13">
        <f>'Presupuesto 1'!K64</f>
        <v>0</v>
      </c>
      <c r="G58" s="13">
        <f>'Presupuesto 1'!L64</f>
        <v>0</v>
      </c>
      <c r="H58" s="13">
        <f>'Presupuesto 1'!M64</f>
        <v>0</v>
      </c>
      <c r="I58" s="13">
        <f>'Presupuesto 1'!N64</f>
        <v>0</v>
      </c>
      <c r="J58" s="13">
        <f>'Presupuesto 1'!O64</f>
        <v>0</v>
      </c>
      <c r="K58" s="13">
        <f>'Presupuesto 1'!P64</f>
        <v>0</v>
      </c>
      <c r="L58" s="13">
        <f>'Presupuesto 1'!Q64</f>
        <v>0</v>
      </c>
      <c r="M58" s="13">
        <f>'Presupuesto 1'!R64</f>
        <v>0</v>
      </c>
      <c r="N58" s="13">
        <f>'Presupuesto 1'!S64</f>
        <v>0</v>
      </c>
      <c r="O58" s="13"/>
      <c r="P58" s="13"/>
    </row>
    <row r="59" spans="1:16" x14ac:dyDescent="0.2">
      <c r="B59" t="s">
        <v>186</v>
      </c>
      <c r="C59" s="13">
        <f>SUM(C55:C58)</f>
        <v>0</v>
      </c>
      <c r="D59" s="13">
        <f t="shared" ref="D59:N59" si="14">SUM(D55:D58)</f>
        <v>0</v>
      </c>
      <c r="E59" s="13">
        <f t="shared" si="14"/>
        <v>0</v>
      </c>
      <c r="F59" s="13">
        <f t="shared" si="14"/>
        <v>0</v>
      </c>
      <c r="G59" s="13">
        <f t="shared" si="14"/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si="14"/>
        <v>0</v>
      </c>
      <c r="L59" s="13">
        <f t="shared" si="14"/>
        <v>0</v>
      </c>
      <c r="M59" s="13">
        <f t="shared" si="14"/>
        <v>0</v>
      </c>
      <c r="N59" s="13">
        <f t="shared" si="14"/>
        <v>0</v>
      </c>
      <c r="O59" s="13">
        <f>SUM(C59:N59)</f>
        <v>0</v>
      </c>
      <c r="P59" s="13"/>
    </row>
    <row r="60" spans="1:16" x14ac:dyDescent="0.2">
      <c r="C60" s="13">
        <f>+C7-C59</f>
        <v>0</v>
      </c>
      <c r="D60" s="13">
        <f t="shared" ref="D60:N60" si="15">+D7-D59</f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 t="shared" si="15"/>
        <v>0</v>
      </c>
      <c r="J60" s="13">
        <f t="shared" si="15"/>
        <v>0</v>
      </c>
      <c r="K60" s="13">
        <f t="shared" si="15"/>
        <v>0</v>
      </c>
      <c r="L60" s="13">
        <f t="shared" si="15"/>
        <v>0</v>
      </c>
      <c r="M60" s="13">
        <f t="shared" si="15"/>
        <v>0</v>
      </c>
      <c r="N60" s="13">
        <f t="shared" si="15"/>
        <v>0</v>
      </c>
      <c r="O60" s="13"/>
      <c r="P60" s="13"/>
    </row>
    <row r="61" spans="1:16" x14ac:dyDescent="0.2">
      <c r="B61" t="s">
        <v>190</v>
      </c>
      <c r="C61" s="30">
        <f t="shared" ref="C61:N61" si="16">IF(C7=0,0,C59/C7)</f>
        <v>0</v>
      </c>
      <c r="D61" s="30">
        <f t="shared" si="16"/>
        <v>0</v>
      </c>
      <c r="E61" s="30">
        <f t="shared" si="16"/>
        <v>0</v>
      </c>
      <c r="F61" s="30">
        <f t="shared" si="16"/>
        <v>0</v>
      </c>
      <c r="G61" s="30">
        <f t="shared" si="16"/>
        <v>0</v>
      </c>
      <c r="H61" s="30">
        <f t="shared" si="16"/>
        <v>0</v>
      </c>
      <c r="I61" s="30">
        <f t="shared" si="16"/>
        <v>0</v>
      </c>
      <c r="J61" s="30">
        <f t="shared" si="16"/>
        <v>0</v>
      </c>
      <c r="K61" s="30">
        <f t="shared" si="16"/>
        <v>0</v>
      </c>
      <c r="L61" s="30">
        <f t="shared" si="16"/>
        <v>0</v>
      </c>
      <c r="M61" s="30">
        <f t="shared" si="16"/>
        <v>0</v>
      </c>
      <c r="N61" s="30">
        <f t="shared" si="16"/>
        <v>0</v>
      </c>
      <c r="O61" s="30">
        <f>IF(O7=0,0,O59/O7)</f>
        <v>0</v>
      </c>
      <c r="P61" s="13"/>
    </row>
    <row r="62" spans="1:16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</sheetData>
  <phoneticPr fontId="2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8"/>
  </sheetPr>
  <dimension ref="A1:U78"/>
  <sheetViews>
    <sheetView showGridLines="0" showRowColHeaders="0" showZeros="0" showOutlineSymbols="0" topLeftCell="A9" workbookViewId="0">
      <pane xSplit="58" ySplit="161" topLeftCell="BG188" activePane="bottomRight" state="frozen"/>
      <selection activeCell="A9" sqref="A9"/>
      <selection pane="topRight" activeCell="BG9" sqref="BG9"/>
      <selection pane="bottomLeft" activeCell="A170" sqref="A170"/>
      <selection pane="bottomRight" activeCell="L21" sqref="L21"/>
    </sheetView>
  </sheetViews>
  <sheetFormatPr baseColWidth="10" defaultRowHeight="12.75" x14ac:dyDescent="0.2"/>
  <cols>
    <col min="1" max="1" width="4.7109375" customWidth="1"/>
    <col min="5" max="5" width="17.85546875" customWidth="1"/>
    <col min="15" max="15" width="10.7109375" customWidth="1"/>
    <col min="16" max="16" width="5.42578125" customWidth="1"/>
    <col min="17" max="17" width="50.7109375" customWidth="1"/>
  </cols>
  <sheetData>
    <row r="1" spans="1:21" hidden="1" x14ac:dyDescent="0.2">
      <c r="A1" s="34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" hidden="1" x14ac:dyDescent="0.25">
      <c r="A2" s="34"/>
      <c r="B2" s="1093" t="s">
        <v>259</v>
      </c>
      <c r="C2" s="1094"/>
      <c r="D2" s="1094"/>
      <c r="E2" s="109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.75" hidden="1" x14ac:dyDescent="0.25">
      <c r="A3" s="34"/>
      <c r="B3" s="1090" t="s">
        <v>283</v>
      </c>
      <c r="C3" s="1091"/>
      <c r="D3" s="1091"/>
      <c r="E3" s="109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5.75" hidden="1" x14ac:dyDescent="0.25">
      <c r="A4" s="34"/>
      <c r="B4" s="1090" t="s">
        <v>284</v>
      </c>
      <c r="C4" s="1091"/>
      <c r="D4" s="1091"/>
      <c r="E4" s="109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5.75" hidden="1" x14ac:dyDescent="0.25">
      <c r="A5" s="34"/>
      <c r="B5" s="1096" t="s">
        <v>282</v>
      </c>
      <c r="C5" s="1097"/>
      <c r="D5" s="1097"/>
      <c r="E5" s="109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idden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2"/>
      <c r="R6" s="2"/>
      <c r="S6" s="2"/>
      <c r="T6" s="2"/>
      <c r="U6" s="2"/>
    </row>
    <row r="7" spans="1:21" hidden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2"/>
      <c r="R7" s="2"/>
      <c r="S7" s="2"/>
      <c r="T7" s="2"/>
      <c r="U7" s="2"/>
    </row>
    <row r="8" spans="1:21" hidden="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2"/>
      <c r="R8" s="2"/>
      <c r="S8" s="2"/>
      <c r="T8" s="2"/>
      <c r="U8" s="2"/>
    </row>
    <row r="9" spans="1:21" x14ac:dyDescent="0.2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1"/>
      <c r="R9" s="61"/>
      <c r="S9" s="61"/>
      <c r="T9" s="61"/>
      <c r="U9" s="62"/>
    </row>
    <row r="10" spans="1:21" x14ac:dyDescent="0.2">
      <c r="A10" s="68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"/>
      <c r="R10" s="4"/>
      <c r="S10" s="4"/>
      <c r="T10" s="4"/>
      <c r="U10" s="58"/>
    </row>
    <row r="11" spans="1:21" x14ac:dyDescent="0.2">
      <c r="A11" s="68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"/>
      <c r="R11" s="4"/>
      <c r="S11" s="4"/>
      <c r="T11" s="4"/>
      <c r="U11" s="58"/>
    </row>
    <row r="12" spans="1:21" x14ac:dyDescent="0.2">
      <c r="A12" s="68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"/>
      <c r="R12" s="4"/>
      <c r="S12" s="4"/>
      <c r="T12" s="4"/>
      <c r="U12" s="58"/>
    </row>
    <row r="13" spans="1:21" x14ac:dyDescent="0.2">
      <c r="A13" s="68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"/>
      <c r="R13" s="4"/>
      <c r="S13" s="4"/>
      <c r="T13" s="4"/>
      <c r="U13" s="58"/>
    </row>
    <row r="14" spans="1:21" x14ac:dyDescent="0.2">
      <c r="A14" s="68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"/>
      <c r="R14" s="4"/>
      <c r="S14" s="4"/>
      <c r="T14" s="4"/>
      <c r="U14" s="58"/>
    </row>
    <row r="15" spans="1:21" x14ac:dyDescent="0.2">
      <c r="A15" s="68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"/>
      <c r="R15" s="4"/>
      <c r="S15" s="4"/>
      <c r="T15" s="4"/>
      <c r="U15" s="58"/>
    </row>
    <row r="16" spans="1:21" x14ac:dyDescent="0.2">
      <c r="A16" s="68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"/>
      <c r="R16" s="4"/>
      <c r="S16" s="4"/>
      <c r="T16" s="4"/>
      <c r="U16" s="58"/>
    </row>
    <row r="17" spans="1:21" x14ac:dyDescent="0.2">
      <c r="A17" s="68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"/>
      <c r="R17" s="4"/>
      <c r="S17" s="4"/>
      <c r="T17" s="4"/>
      <c r="U17" s="58"/>
    </row>
    <row r="18" spans="1:21" x14ac:dyDescent="0.2">
      <c r="A18" s="68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"/>
      <c r="R18" s="4"/>
      <c r="S18" s="4"/>
      <c r="T18" s="4"/>
      <c r="U18" s="58"/>
    </row>
    <row r="19" spans="1:21" x14ac:dyDescent="0.2">
      <c r="A19" s="68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"/>
      <c r="R19" s="4"/>
      <c r="S19" s="4"/>
      <c r="T19" s="4"/>
      <c r="U19" s="58"/>
    </row>
    <row r="20" spans="1:21" x14ac:dyDescent="0.2">
      <c r="A20" s="68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"/>
      <c r="R20" s="4"/>
      <c r="S20" s="4"/>
      <c r="T20" s="4"/>
      <c r="U20" s="58"/>
    </row>
    <row r="21" spans="1:21" x14ac:dyDescent="0.2">
      <c r="A21" s="68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"/>
      <c r="R21" s="4"/>
      <c r="S21" s="4"/>
      <c r="T21" s="4"/>
      <c r="U21" s="58"/>
    </row>
    <row r="22" spans="1:21" x14ac:dyDescent="0.2">
      <c r="A22" s="68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"/>
      <c r="R22" s="4"/>
      <c r="S22" s="4"/>
      <c r="T22" s="4"/>
      <c r="U22" s="58"/>
    </row>
    <row r="23" spans="1:21" x14ac:dyDescent="0.2">
      <c r="A23" s="68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"/>
      <c r="R23" s="4"/>
      <c r="S23" s="4"/>
      <c r="T23" s="4"/>
      <c r="U23" s="58"/>
    </row>
    <row r="24" spans="1:21" x14ac:dyDescent="0.2">
      <c r="A24" s="68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"/>
      <c r="R24" s="4"/>
      <c r="S24" s="4"/>
      <c r="T24" s="4"/>
      <c r="U24" s="58"/>
    </row>
    <row r="25" spans="1:21" x14ac:dyDescent="0.2">
      <c r="A25" s="68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"/>
      <c r="R25" s="4"/>
      <c r="S25" s="4"/>
      <c r="T25" s="4"/>
      <c r="U25" s="58"/>
    </row>
    <row r="26" spans="1:21" x14ac:dyDescent="0.2">
      <c r="A26" s="68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"/>
      <c r="R26" s="4"/>
      <c r="S26" s="4"/>
      <c r="T26" s="4"/>
      <c r="U26" s="58"/>
    </row>
    <row r="27" spans="1:21" x14ac:dyDescent="0.2">
      <c r="A27" s="68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"/>
      <c r="R27" s="4"/>
      <c r="S27" s="4"/>
      <c r="T27" s="4"/>
      <c r="U27" s="58"/>
    </row>
    <row r="28" spans="1:21" x14ac:dyDescent="0.2">
      <c r="A28" s="68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"/>
      <c r="R28" s="4"/>
      <c r="S28" s="4"/>
      <c r="T28" s="4"/>
      <c r="U28" s="58"/>
    </row>
    <row r="29" spans="1:21" x14ac:dyDescent="0.2">
      <c r="A29" s="68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"/>
      <c r="R29" s="4"/>
      <c r="S29" s="4"/>
      <c r="T29" s="4"/>
      <c r="U29" s="58"/>
    </row>
    <row r="30" spans="1:21" x14ac:dyDescent="0.2">
      <c r="A30" s="68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"/>
      <c r="R30" s="4"/>
      <c r="S30" s="4"/>
      <c r="T30" s="4"/>
      <c r="U30" s="58"/>
    </row>
    <row r="31" spans="1:21" x14ac:dyDescent="0.2">
      <c r="A31" s="68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"/>
      <c r="R31" s="4"/>
      <c r="S31" s="4"/>
      <c r="T31" s="4"/>
      <c r="U31" s="58"/>
    </row>
    <row r="32" spans="1:21" x14ac:dyDescent="0.2">
      <c r="A32" s="68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"/>
      <c r="R32" s="4"/>
      <c r="S32" s="4"/>
      <c r="T32" s="4"/>
      <c r="U32" s="58"/>
    </row>
    <row r="33" spans="1:21" x14ac:dyDescent="0.2">
      <c r="A33" s="68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"/>
      <c r="R33" s="4"/>
      <c r="S33" s="4"/>
      <c r="T33" s="4"/>
      <c r="U33" s="58"/>
    </row>
    <row r="34" spans="1:21" x14ac:dyDescent="0.2">
      <c r="A34" s="68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"/>
      <c r="R34" s="4"/>
      <c r="S34" s="4"/>
      <c r="T34" s="4"/>
      <c r="U34" s="58"/>
    </row>
    <row r="35" spans="1:21" x14ac:dyDescent="0.2">
      <c r="A35" s="68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"/>
      <c r="R35" s="4"/>
      <c r="S35" s="4"/>
      <c r="T35" s="4"/>
      <c r="U35" s="58"/>
    </row>
    <row r="36" spans="1:21" x14ac:dyDescent="0.2">
      <c r="A36" s="68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"/>
      <c r="R36" s="4"/>
      <c r="S36" s="4"/>
      <c r="T36" s="4"/>
      <c r="U36" s="58"/>
    </row>
    <row r="37" spans="1:21" x14ac:dyDescent="0.2">
      <c r="A37" s="68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"/>
      <c r="R37" s="4"/>
      <c r="S37" s="4"/>
      <c r="T37" s="4"/>
      <c r="U37" s="58"/>
    </row>
    <row r="38" spans="1:21" x14ac:dyDescent="0.2">
      <c r="A38" s="68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"/>
      <c r="R38" s="4"/>
      <c r="S38" s="4"/>
      <c r="T38" s="4"/>
      <c r="U38" s="58"/>
    </row>
    <row r="39" spans="1:21" x14ac:dyDescent="0.2">
      <c r="A39" s="68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"/>
      <c r="R39" s="4"/>
      <c r="S39" s="4"/>
      <c r="T39" s="4"/>
      <c r="U39" s="58"/>
    </row>
    <row r="40" spans="1:21" x14ac:dyDescent="0.2">
      <c r="A40" s="68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"/>
      <c r="R40" s="4"/>
      <c r="S40" s="4"/>
      <c r="T40" s="4"/>
      <c r="U40" s="58"/>
    </row>
    <row r="41" spans="1:21" ht="99.95" customHeight="1" x14ac:dyDescent="0.2">
      <c r="A41" s="68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"/>
      <c r="R41" s="4"/>
      <c r="S41" s="4"/>
      <c r="T41" s="4"/>
      <c r="U41" s="58"/>
    </row>
    <row r="42" spans="1:21" ht="69.95" customHeight="1" x14ac:dyDescent="0.2">
      <c r="A42" s="68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"/>
      <c r="R42" s="4"/>
      <c r="S42" s="4"/>
      <c r="T42" s="4"/>
      <c r="U42" s="58"/>
    </row>
    <row r="43" spans="1:21" x14ac:dyDescent="0.2">
      <c r="A43" s="6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58"/>
    </row>
    <row r="44" spans="1:21" x14ac:dyDescent="0.2">
      <c r="A44" s="6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8"/>
    </row>
    <row r="45" spans="1:21" x14ac:dyDescent="0.2">
      <c r="A45" s="6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58"/>
    </row>
    <row r="46" spans="1:21" x14ac:dyDescent="0.2">
      <c r="A46" s="6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58"/>
    </row>
    <row r="47" spans="1:21" x14ac:dyDescent="0.2">
      <c r="A47" s="6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8"/>
    </row>
    <row r="48" spans="1:21" x14ac:dyDescent="0.2">
      <c r="A48" s="69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4"/>
      <c r="N48" s="4"/>
      <c r="O48" s="4"/>
      <c r="P48" s="4"/>
      <c r="Q48" s="4"/>
      <c r="R48" s="4"/>
      <c r="S48" s="4"/>
      <c r="T48" s="4"/>
      <c r="U48" s="58"/>
    </row>
    <row r="49" spans="1:21" ht="15.75" hidden="1" x14ac:dyDescent="0.25">
      <c r="A49" s="70"/>
      <c r="B49" s="53" t="s">
        <v>260</v>
      </c>
      <c r="C49" s="53"/>
      <c r="D49" s="54" t="s">
        <v>261</v>
      </c>
      <c r="E49" s="54"/>
      <c r="F49" s="54"/>
      <c r="G49" s="54"/>
      <c r="H49" s="54"/>
      <c r="I49" s="54"/>
      <c r="J49" s="54"/>
      <c r="K49" s="54"/>
      <c r="L49" s="54"/>
      <c r="M49" s="54"/>
      <c r="N49" s="55"/>
      <c r="O49" s="4"/>
      <c r="P49" s="4"/>
      <c r="Q49" s="4"/>
      <c r="R49" s="4"/>
      <c r="S49" s="4"/>
      <c r="T49" s="4"/>
      <c r="U49" s="58"/>
    </row>
    <row r="50" spans="1:21" ht="13.5" hidden="1" thickBot="1" x14ac:dyDescent="0.25">
      <c r="A50" s="4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1"/>
      <c r="O50" s="4"/>
      <c r="P50" s="4"/>
      <c r="Q50" s="4"/>
      <c r="R50" s="4"/>
      <c r="S50" s="4"/>
      <c r="T50" s="4"/>
      <c r="U50" s="58"/>
    </row>
    <row r="51" spans="1:21" ht="15.75" hidden="1" thickBot="1" x14ac:dyDescent="0.25">
      <c r="A51" s="49"/>
      <c r="B51" s="3" t="str">
        <f>+INI!H19</f>
        <v>Enero</v>
      </c>
      <c r="C51" s="35" t="str">
        <f>+G60</f>
        <v>Febrero</v>
      </c>
      <c r="D51" s="35" t="str">
        <f>+G61</f>
        <v>Marzo</v>
      </c>
      <c r="E51" s="35" t="str">
        <f>+G62</f>
        <v>Abril</v>
      </c>
      <c r="F51" s="35" t="str">
        <f>+G63</f>
        <v>Mayo</v>
      </c>
      <c r="G51" s="35" t="str">
        <f>+G64</f>
        <v>Junio</v>
      </c>
      <c r="H51" s="35" t="str">
        <f>+G65</f>
        <v>Julio</v>
      </c>
      <c r="I51" s="35" t="str">
        <f>+G66</f>
        <v>Agosto</v>
      </c>
      <c r="J51" s="35" t="str">
        <f>+G67</f>
        <v>Septiembre</v>
      </c>
      <c r="K51" s="35" t="str">
        <f>+G68</f>
        <v>Octubre</v>
      </c>
      <c r="L51" s="35" t="str">
        <f>+G69</f>
        <v>Noviembre</v>
      </c>
      <c r="M51" s="36" t="str">
        <f>+G70</f>
        <v>Diciembre</v>
      </c>
      <c r="N51" s="31"/>
      <c r="O51" s="4"/>
      <c r="P51" s="4"/>
      <c r="Q51" s="4"/>
      <c r="R51" s="4"/>
      <c r="S51" s="4"/>
      <c r="T51" s="4"/>
      <c r="U51" s="58"/>
    </row>
    <row r="52" spans="1:21" hidden="1" x14ac:dyDescent="0.2">
      <c r="A52" s="49"/>
      <c r="B52" s="37" t="s">
        <v>262</v>
      </c>
      <c r="C52" s="3" t="s">
        <v>263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1"/>
      <c r="O52" s="4"/>
      <c r="P52" s="4"/>
      <c r="Q52" s="4"/>
      <c r="R52" s="4"/>
      <c r="S52" s="4"/>
      <c r="T52" s="4"/>
      <c r="U52" s="58"/>
    </row>
    <row r="53" spans="1:21" hidden="1" x14ac:dyDescent="0.2">
      <c r="A53" s="4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1"/>
      <c r="O53" s="4"/>
      <c r="P53" s="4"/>
      <c r="Q53" s="4"/>
      <c r="R53" s="4"/>
      <c r="S53" s="4"/>
      <c r="T53" s="4"/>
      <c r="U53" s="58"/>
    </row>
    <row r="54" spans="1:21" hidden="1" x14ac:dyDescent="0.2">
      <c r="A54" s="4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1"/>
      <c r="O54" s="4"/>
      <c r="P54" s="4"/>
      <c r="Q54" s="4"/>
      <c r="R54" s="4"/>
      <c r="S54" s="4"/>
      <c r="T54" s="4"/>
      <c r="U54" s="58"/>
    </row>
    <row r="55" spans="1:21" hidden="1" x14ac:dyDescent="0.2">
      <c r="A55" s="4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1"/>
      <c r="O55" s="4"/>
      <c r="P55" s="4"/>
      <c r="Q55" s="4"/>
      <c r="R55" s="4"/>
      <c r="S55" s="4"/>
      <c r="T55" s="4"/>
      <c r="U55" s="58"/>
    </row>
    <row r="56" spans="1:21" hidden="1" x14ac:dyDescent="0.2">
      <c r="A56" s="71"/>
      <c r="B56" s="3" t="s">
        <v>264</v>
      </c>
      <c r="C56" s="3"/>
      <c r="D56" s="1099" t="s">
        <v>265</v>
      </c>
      <c r="E56" s="1100"/>
      <c r="F56" s="3"/>
      <c r="G56" s="3"/>
      <c r="H56" s="3"/>
      <c r="I56" s="3"/>
      <c r="J56" s="3"/>
      <c r="K56" s="3"/>
      <c r="L56" s="3"/>
      <c r="M56" s="3"/>
      <c r="N56" s="31"/>
      <c r="O56" s="4"/>
      <c r="P56" s="4"/>
      <c r="Q56" s="4"/>
      <c r="R56" s="4"/>
      <c r="S56" s="4"/>
      <c r="T56" s="4"/>
      <c r="U56" s="58"/>
    </row>
    <row r="57" spans="1:21" hidden="1" x14ac:dyDescent="0.2">
      <c r="A57" s="71"/>
      <c r="B57" s="3"/>
      <c r="C57" s="3"/>
      <c r="D57" s="38"/>
      <c r="E57" s="1086" t="s">
        <v>266</v>
      </c>
      <c r="F57" s="1086"/>
      <c r="G57" s="1086"/>
      <c r="H57" s="1087"/>
      <c r="I57" s="37"/>
      <c r="J57" s="37"/>
      <c r="K57" s="37"/>
      <c r="L57" s="37"/>
      <c r="M57" s="37"/>
      <c r="N57" s="56"/>
      <c r="O57" s="4"/>
      <c r="P57" s="4"/>
      <c r="Q57" s="4"/>
      <c r="R57" s="4"/>
      <c r="S57" s="4"/>
      <c r="T57" s="4"/>
      <c r="U57" s="58"/>
    </row>
    <row r="58" spans="1:21" hidden="1" x14ac:dyDescent="0.2">
      <c r="A58" s="49"/>
      <c r="B58" s="37" t="s">
        <v>267</v>
      </c>
      <c r="C58" s="3"/>
      <c r="D58" s="39" t="s">
        <v>268</v>
      </c>
      <c r="E58" s="3" t="s">
        <v>269</v>
      </c>
      <c r="F58" s="15"/>
      <c r="G58" s="3"/>
      <c r="H58" s="31"/>
      <c r="I58" s="3"/>
      <c r="J58" s="3"/>
      <c r="K58" s="15"/>
      <c r="L58" s="15"/>
      <c r="M58" s="3"/>
      <c r="N58" s="31"/>
      <c r="O58" s="4"/>
      <c r="P58" s="4"/>
      <c r="Q58" s="4"/>
      <c r="R58" s="4"/>
      <c r="S58" s="4"/>
      <c r="T58" s="4"/>
      <c r="U58" s="58"/>
    </row>
    <row r="59" spans="1:21" ht="14.25" hidden="1" x14ac:dyDescent="0.2">
      <c r="A59" s="49"/>
      <c r="B59" s="40" t="s">
        <v>270</v>
      </c>
      <c r="C59" s="3"/>
      <c r="D59" s="41">
        <v>1</v>
      </c>
      <c r="E59" s="41" t="str">
        <f t="shared" ref="E59:E70" si="0">B59</f>
        <v>Enero</v>
      </c>
      <c r="F59" s="3">
        <f>IF(G$59=$B$59,1,0)+IF(G$59=$B$60,2,0)+IF(G$59=$B$61,3,0)+IF(G$59=$B$62,4,0)+IF(G$59=$B$63,5,0)+IF(G$59=$B$64,6,0)+IF(G$59=$B$65,7,0)+IF(G$59=$B$66,8,0)+IF(G$59=$B$67,9,0)+IF(G$59=$B$68,10,0)+IF(G$59=$B$69,11,0)+IF(G$59=$B$70,12,0)</f>
        <v>1</v>
      </c>
      <c r="G59" s="37" t="str">
        <f>INI!$H$19</f>
        <v>Enero</v>
      </c>
      <c r="H59" s="31"/>
      <c r="I59" s="3"/>
      <c r="J59" s="3"/>
      <c r="K59" s="3"/>
      <c r="L59" s="3"/>
      <c r="M59" s="3"/>
      <c r="N59" s="31"/>
      <c r="O59" s="4"/>
      <c r="P59" s="4"/>
      <c r="Q59" s="4"/>
      <c r="R59" s="4"/>
      <c r="S59" s="4"/>
      <c r="T59" s="4"/>
      <c r="U59" s="58"/>
    </row>
    <row r="60" spans="1:21" ht="14.25" hidden="1" x14ac:dyDescent="0.2">
      <c r="A60" s="49"/>
      <c r="B60" s="40" t="s">
        <v>271</v>
      </c>
      <c r="C60" s="3"/>
      <c r="D60" s="42">
        <v>2</v>
      </c>
      <c r="E60" s="42" t="str">
        <f t="shared" si="0"/>
        <v>Febrero</v>
      </c>
      <c r="F60" s="3">
        <f>IF(F59=12,1,F59+1)</f>
        <v>2</v>
      </c>
      <c r="G60" s="3" t="str">
        <f t="shared" ref="G60:G70" si="1">LOOKUP(F60,NUMES,BUSCARMES)</f>
        <v>Febrero</v>
      </c>
      <c r="H60" s="31"/>
      <c r="I60" s="3"/>
      <c r="J60" s="3"/>
      <c r="K60" s="15"/>
      <c r="L60" s="3"/>
      <c r="M60" s="3"/>
      <c r="N60" s="31"/>
      <c r="O60" s="4"/>
      <c r="P60" s="4"/>
      <c r="Q60" s="4"/>
      <c r="R60" s="4"/>
      <c r="S60" s="4"/>
      <c r="T60" s="4"/>
      <c r="U60" s="58"/>
    </row>
    <row r="61" spans="1:21" ht="14.25" hidden="1" x14ac:dyDescent="0.2">
      <c r="A61" s="49"/>
      <c r="B61" s="40" t="s">
        <v>272</v>
      </c>
      <c r="C61" s="3"/>
      <c r="D61" s="42">
        <v>3</v>
      </c>
      <c r="E61" s="42" t="str">
        <f t="shared" si="0"/>
        <v>Marzo</v>
      </c>
      <c r="F61" s="3">
        <f>IF(F60=12,1,F60+1)</f>
        <v>3</v>
      </c>
      <c r="G61" s="3" t="str">
        <f t="shared" si="1"/>
        <v>Marzo</v>
      </c>
      <c r="H61" s="31"/>
      <c r="I61" s="3"/>
      <c r="J61" s="3"/>
      <c r="K61" s="3"/>
      <c r="L61" s="3"/>
      <c r="M61" s="3"/>
      <c r="N61" s="31"/>
      <c r="O61" s="4"/>
      <c r="P61" s="4"/>
      <c r="Q61" s="4"/>
      <c r="R61" s="4"/>
      <c r="S61" s="4"/>
      <c r="T61" s="4"/>
      <c r="U61" s="58"/>
    </row>
    <row r="62" spans="1:21" ht="14.25" hidden="1" x14ac:dyDescent="0.2">
      <c r="A62" s="49"/>
      <c r="B62" s="40" t="s">
        <v>273</v>
      </c>
      <c r="C62" s="3"/>
      <c r="D62" s="42">
        <v>4</v>
      </c>
      <c r="E62" s="42" t="str">
        <f t="shared" si="0"/>
        <v>Abril</v>
      </c>
      <c r="F62" s="3">
        <f t="shared" ref="F62:F70" si="2">IF(F61=12,1,F61+1)</f>
        <v>4</v>
      </c>
      <c r="G62" s="3" t="str">
        <f t="shared" si="1"/>
        <v>Abril</v>
      </c>
      <c r="H62" s="31"/>
      <c r="I62" s="3"/>
      <c r="J62" s="3"/>
      <c r="K62" s="15"/>
      <c r="L62" s="3"/>
      <c r="M62" s="3"/>
      <c r="N62" s="31"/>
      <c r="O62" s="4"/>
      <c r="P62" s="4"/>
      <c r="Q62" s="4"/>
      <c r="R62" s="4"/>
      <c r="S62" s="4"/>
      <c r="T62" s="4"/>
      <c r="U62" s="58"/>
    </row>
    <row r="63" spans="1:21" ht="14.25" hidden="1" x14ac:dyDescent="0.2">
      <c r="A63" s="49"/>
      <c r="B63" s="40" t="s">
        <v>274</v>
      </c>
      <c r="C63" s="3"/>
      <c r="D63" s="42">
        <v>5</v>
      </c>
      <c r="E63" s="42" t="str">
        <f t="shared" si="0"/>
        <v>Mayo</v>
      </c>
      <c r="F63" s="3">
        <f t="shared" si="2"/>
        <v>5</v>
      </c>
      <c r="G63" s="3" t="str">
        <f t="shared" si="1"/>
        <v>Mayo</v>
      </c>
      <c r="H63" s="31"/>
      <c r="I63" s="3"/>
      <c r="J63" s="3"/>
      <c r="K63" s="3"/>
      <c r="L63" s="3"/>
      <c r="M63" s="3"/>
      <c r="N63" s="31"/>
      <c r="O63" s="4"/>
      <c r="P63" s="4"/>
      <c r="Q63" s="4"/>
      <c r="R63" s="4"/>
      <c r="S63" s="4"/>
      <c r="T63" s="4"/>
      <c r="U63" s="58"/>
    </row>
    <row r="64" spans="1:21" ht="14.25" hidden="1" x14ac:dyDescent="0.2">
      <c r="A64" s="49"/>
      <c r="B64" s="40" t="s">
        <v>275</v>
      </c>
      <c r="C64" s="3"/>
      <c r="D64" s="42">
        <v>6</v>
      </c>
      <c r="E64" s="42" t="str">
        <f t="shared" si="0"/>
        <v>Junio</v>
      </c>
      <c r="F64" s="3">
        <f t="shared" si="2"/>
        <v>6</v>
      </c>
      <c r="G64" s="3" t="str">
        <f t="shared" si="1"/>
        <v>Junio</v>
      </c>
      <c r="H64" s="31"/>
      <c r="I64" s="3"/>
      <c r="J64" s="3"/>
      <c r="K64" s="3"/>
      <c r="L64" s="3"/>
      <c r="M64" s="3"/>
      <c r="N64" s="31"/>
      <c r="O64" s="4"/>
      <c r="P64" s="4"/>
      <c r="Q64" s="4"/>
      <c r="R64" s="4"/>
      <c r="S64" s="4"/>
      <c r="T64" s="4"/>
      <c r="U64" s="58"/>
    </row>
    <row r="65" spans="1:21" ht="14.25" hidden="1" x14ac:dyDescent="0.2">
      <c r="A65" s="49"/>
      <c r="B65" s="40" t="s">
        <v>276</v>
      </c>
      <c r="C65" s="3"/>
      <c r="D65" s="42">
        <v>7</v>
      </c>
      <c r="E65" s="42" t="str">
        <f t="shared" si="0"/>
        <v>Julio</v>
      </c>
      <c r="F65" s="3">
        <f t="shared" si="2"/>
        <v>7</v>
      </c>
      <c r="G65" s="3" t="str">
        <f t="shared" si="1"/>
        <v>Julio</v>
      </c>
      <c r="H65" s="31"/>
      <c r="I65" s="3"/>
      <c r="J65" s="3"/>
      <c r="K65" s="3"/>
      <c r="L65" s="3"/>
      <c r="M65" s="3"/>
      <c r="N65" s="31"/>
      <c r="O65" s="4"/>
      <c r="P65" s="4"/>
      <c r="Q65" s="4"/>
      <c r="R65" s="4"/>
      <c r="S65" s="4"/>
      <c r="T65" s="4"/>
      <c r="U65" s="58"/>
    </row>
    <row r="66" spans="1:21" ht="14.25" hidden="1" x14ac:dyDescent="0.2">
      <c r="A66" s="49"/>
      <c r="B66" s="40" t="s">
        <v>277</v>
      </c>
      <c r="C66" s="3"/>
      <c r="D66" s="42">
        <v>8</v>
      </c>
      <c r="E66" s="42" t="str">
        <f t="shared" si="0"/>
        <v>Agosto</v>
      </c>
      <c r="F66" s="3">
        <f t="shared" si="2"/>
        <v>8</v>
      </c>
      <c r="G66" s="3" t="str">
        <f t="shared" si="1"/>
        <v>Agosto</v>
      </c>
      <c r="H66" s="31"/>
      <c r="I66" s="3"/>
      <c r="J66" s="3"/>
      <c r="K66" s="3"/>
      <c r="L66" s="3"/>
      <c r="M66" s="3"/>
      <c r="N66" s="31"/>
      <c r="O66" s="4"/>
      <c r="P66" s="4"/>
      <c r="Q66" s="4"/>
      <c r="R66" s="4"/>
      <c r="S66" s="4"/>
      <c r="T66" s="4"/>
      <c r="U66" s="58"/>
    </row>
    <row r="67" spans="1:21" ht="14.25" hidden="1" x14ac:dyDescent="0.2">
      <c r="A67" s="49"/>
      <c r="B67" s="40" t="s">
        <v>278</v>
      </c>
      <c r="C67" s="3"/>
      <c r="D67" s="42">
        <v>9</v>
      </c>
      <c r="E67" s="42" t="str">
        <f t="shared" si="0"/>
        <v>Septiembre</v>
      </c>
      <c r="F67" s="3">
        <f t="shared" si="2"/>
        <v>9</v>
      </c>
      <c r="G67" s="3" t="str">
        <f t="shared" si="1"/>
        <v>Septiembre</v>
      </c>
      <c r="H67" s="31"/>
      <c r="I67" s="3"/>
      <c r="J67" s="3"/>
      <c r="K67" s="3"/>
      <c r="L67" s="3"/>
      <c r="M67" s="3"/>
      <c r="N67" s="31"/>
      <c r="O67" s="4"/>
      <c r="P67" s="4"/>
      <c r="Q67" s="4"/>
      <c r="R67" s="4"/>
      <c r="S67" s="4"/>
      <c r="T67" s="4"/>
      <c r="U67" s="58"/>
    </row>
    <row r="68" spans="1:21" ht="14.25" hidden="1" x14ac:dyDescent="0.2">
      <c r="A68" s="49"/>
      <c r="B68" s="40" t="s">
        <v>279</v>
      </c>
      <c r="C68" s="3"/>
      <c r="D68" s="42">
        <v>10</v>
      </c>
      <c r="E68" s="42" t="str">
        <f t="shared" si="0"/>
        <v>Octubre</v>
      </c>
      <c r="F68" s="3">
        <f t="shared" si="2"/>
        <v>10</v>
      </c>
      <c r="G68" s="3" t="str">
        <f t="shared" si="1"/>
        <v>Octubre</v>
      </c>
      <c r="H68" s="31"/>
      <c r="I68" s="3"/>
      <c r="J68" s="3"/>
      <c r="K68" s="3"/>
      <c r="L68" s="3"/>
      <c r="M68" s="3"/>
      <c r="N68" s="31"/>
      <c r="O68" s="4"/>
      <c r="P68" s="4"/>
      <c r="Q68" s="4"/>
      <c r="R68" s="4"/>
      <c r="S68" s="4"/>
      <c r="T68" s="4"/>
      <c r="U68" s="58"/>
    </row>
    <row r="69" spans="1:21" ht="14.25" hidden="1" x14ac:dyDescent="0.2">
      <c r="A69" s="71"/>
      <c r="B69" s="40" t="s">
        <v>280</v>
      </c>
      <c r="C69" s="3"/>
      <c r="D69" s="42">
        <v>11</v>
      </c>
      <c r="E69" s="42" t="str">
        <f t="shared" si="0"/>
        <v>Noviembre</v>
      </c>
      <c r="F69" s="3">
        <f t="shared" si="2"/>
        <v>11</v>
      </c>
      <c r="G69" s="3" t="str">
        <f t="shared" si="1"/>
        <v>Noviembre</v>
      </c>
      <c r="H69" s="31"/>
      <c r="I69" s="3"/>
      <c r="J69" s="3"/>
      <c r="K69" s="3"/>
      <c r="L69" s="3"/>
      <c r="M69" s="3"/>
      <c r="N69" s="31"/>
      <c r="O69" s="4"/>
      <c r="P69" s="4"/>
      <c r="Q69" s="4"/>
      <c r="R69" s="4"/>
      <c r="S69" s="4"/>
      <c r="T69" s="4"/>
      <c r="U69" s="58"/>
    </row>
    <row r="70" spans="1:21" ht="14.25" hidden="1" x14ac:dyDescent="0.2">
      <c r="A70" s="71"/>
      <c r="B70" s="40" t="s">
        <v>281</v>
      </c>
      <c r="C70" s="3"/>
      <c r="D70" s="43">
        <v>12</v>
      </c>
      <c r="E70" s="43" t="str">
        <f t="shared" si="0"/>
        <v>Diciembre</v>
      </c>
      <c r="F70" s="32">
        <f t="shared" si="2"/>
        <v>12</v>
      </c>
      <c r="G70" s="32" t="str">
        <f t="shared" si="1"/>
        <v>Diciembre</v>
      </c>
      <c r="H70" s="33"/>
      <c r="I70" s="3"/>
      <c r="J70" s="3"/>
      <c r="K70" s="3"/>
      <c r="L70" s="3"/>
      <c r="M70" s="3"/>
      <c r="N70" s="31"/>
      <c r="O70" s="4"/>
      <c r="P70" s="4"/>
      <c r="Q70" s="4"/>
      <c r="R70" s="4"/>
      <c r="S70" s="4"/>
      <c r="T70" s="4"/>
      <c r="U70" s="58"/>
    </row>
    <row r="71" spans="1:21" hidden="1" x14ac:dyDescent="0.2">
      <c r="A71" s="49"/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1"/>
      <c r="O71" s="4"/>
      <c r="P71" s="4"/>
      <c r="Q71" s="4"/>
      <c r="R71" s="4"/>
      <c r="S71" s="4"/>
      <c r="T71" s="4"/>
      <c r="U71" s="58"/>
    </row>
    <row r="72" spans="1:21" hidden="1" x14ac:dyDescent="0.2">
      <c r="A72" s="49"/>
      <c r="B72" s="3"/>
      <c r="C72" s="44" t="str">
        <f t="shared" ref="C72:N72" si="3">B51</f>
        <v>Enero</v>
      </c>
      <c r="D72" s="45" t="str">
        <f t="shared" si="3"/>
        <v>Febrero</v>
      </c>
      <c r="E72" s="45" t="str">
        <f t="shared" si="3"/>
        <v>Marzo</v>
      </c>
      <c r="F72" s="45" t="str">
        <f t="shared" si="3"/>
        <v>Abril</v>
      </c>
      <c r="G72" s="45" t="str">
        <f t="shared" si="3"/>
        <v>Mayo</v>
      </c>
      <c r="H72" s="45" t="str">
        <f t="shared" si="3"/>
        <v>Junio</v>
      </c>
      <c r="I72" s="45" t="str">
        <f t="shared" si="3"/>
        <v>Julio</v>
      </c>
      <c r="J72" s="45" t="str">
        <f t="shared" si="3"/>
        <v>Agosto</v>
      </c>
      <c r="K72" s="45" t="str">
        <f t="shared" si="3"/>
        <v>Septiembre</v>
      </c>
      <c r="L72" s="45" t="str">
        <f t="shared" si="3"/>
        <v>Octubre</v>
      </c>
      <c r="M72" s="45" t="str">
        <f t="shared" si="3"/>
        <v>Noviembre</v>
      </c>
      <c r="N72" s="46" t="str">
        <f t="shared" si="3"/>
        <v>Diciembre</v>
      </c>
      <c r="O72" s="4"/>
      <c r="P72" s="4"/>
      <c r="Q72" s="4"/>
      <c r="R72" s="4"/>
      <c r="S72" s="4"/>
      <c r="T72" s="4"/>
      <c r="U72" s="58"/>
    </row>
    <row r="73" spans="1:21" ht="20.25" hidden="1" x14ac:dyDescent="0.2">
      <c r="A73" s="49"/>
      <c r="B73" s="3"/>
      <c r="C73" s="5">
        <f ca="1">INI!$H$17</f>
        <v>2014</v>
      </c>
      <c r="D73" s="1088" t="str">
        <f>INI!$H$15</f>
        <v>Mi Empresa &amp; Co</v>
      </c>
      <c r="E73" s="1088"/>
      <c r="F73" s="1089"/>
      <c r="G73" s="3"/>
      <c r="H73" s="3"/>
      <c r="I73" s="3"/>
      <c r="J73" s="3"/>
      <c r="K73" s="3"/>
      <c r="L73" s="3"/>
      <c r="M73" s="3"/>
      <c r="N73" s="31"/>
      <c r="O73" s="4"/>
      <c r="P73" s="4"/>
      <c r="Q73" s="4"/>
      <c r="R73" s="4"/>
      <c r="S73" s="4"/>
      <c r="T73" s="4"/>
      <c r="U73" s="58"/>
    </row>
    <row r="74" spans="1:21" hidden="1" x14ac:dyDescent="0.2">
      <c r="A74" s="7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4"/>
      <c r="R74" s="4"/>
      <c r="S74" s="4"/>
      <c r="T74" s="4"/>
      <c r="U74" s="58"/>
    </row>
    <row r="75" spans="1:21" x14ac:dyDescent="0.2">
      <c r="A75" s="6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58"/>
    </row>
    <row r="76" spans="1:21" x14ac:dyDescent="0.2">
      <c r="A76" s="6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58"/>
    </row>
    <row r="77" spans="1:21" x14ac:dyDescent="0.2">
      <c r="A77" s="6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58"/>
    </row>
    <row r="78" spans="1:21" x14ac:dyDescent="0.2">
      <c r="A78" s="64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60"/>
    </row>
  </sheetData>
  <sheetProtection password="F885" sheet="1" objects="1" scenarios="1"/>
  <mergeCells count="7">
    <mergeCell ref="E57:H57"/>
    <mergeCell ref="D73:F73"/>
    <mergeCell ref="B4:E4"/>
    <mergeCell ref="B2:E2"/>
    <mergeCell ref="B3:E3"/>
    <mergeCell ref="B5:E5"/>
    <mergeCell ref="D56:E56"/>
  </mergeCells>
  <phoneticPr fontId="2" type="noConversion"/>
  <pageMargins left="0.75" right="0.75" top="1" bottom="1" header="0" footer="0"/>
  <pageSetup paperSize="9" orientation="portrait" horizontalDpi="4294967292" verticalDpi="0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30</vt:i4>
      </vt:variant>
    </vt:vector>
  </HeadingPairs>
  <TitlesOfParts>
    <vt:vector size="39" baseType="lpstr">
      <vt:lpstr>INI</vt:lpstr>
      <vt:lpstr>Ingresos</vt:lpstr>
      <vt:lpstr>Gastos</vt:lpstr>
      <vt:lpstr>Personal</vt:lpstr>
      <vt:lpstr>Presupuesto 1</vt:lpstr>
      <vt:lpstr>Presupuesto 2</vt:lpstr>
      <vt:lpstr>P&amp;L</vt:lpstr>
      <vt:lpstr>cálculos</vt:lpstr>
      <vt:lpstr>SB</vt:lpstr>
      <vt:lpstr>Gastos!Área_de_impresión</vt:lpstr>
      <vt:lpstr>Ingresos!Área_de_impresión</vt:lpstr>
      <vt:lpstr>INI!Área_de_impresión</vt:lpstr>
      <vt:lpstr>'P&amp;L'!Área_de_impresión</vt:lpstr>
      <vt:lpstr>Personal!Área_de_impresión</vt:lpstr>
      <vt:lpstr>'Presupuesto 1'!Área_de_impresión</vt:lpstr>
      <vt:lpstr>'Presupuesto 2'!Área_de_impresión</vt:lpstr>
      <vt:lpstr>arribaDOS</vt:lpstr>
      <vt:lpstr>arribaGST</vt:lpstr>
      <vt:lpstr>arribaING</vt:lpstr>
      <vt:lpstr>arribaPER</vt:lpstr>
      <vt:lpstr>arribaPPT</vt:lpstr>
      <vt:lpstr>ARRIBATREES</vt:lpstr>
      <vt:lpstr>arribaTRES</vt:lpstr>
      <vt:lpstr>BUSCARMES</vt:lpstr>
      <vt:lpstr>graficDOS</vt:lpstr>
      <vt:lpstr>graficTRES</vt:lpstr>
      <vt:lpstr>INFOGASTOS</vt:lpstr>
      <vt:lpstr>infoGST</vt:lpstr>
      <vt:lpstr>infoING</vt:lpstr>
      <vt:lpstr>infoINI</vt:lpstr>
      <vt:lpstr>INFOINICIO</vt:lpstr>
      <vt:lpstr>infoPER</vt:lpstr>
      <vt:lpstr>INFOPERSO</vt:lpstr>
      <vt:lpstr>INFORMACDOS</vt:lpstr>
      <vt:lpstr>INFORMACTRES</vt:lpstr>
      <vt:lpstr>MargenBRUT</vt:lpstr>
      <vt:lpstr>meses</vt:lpstr>
      <vt:lpstr>NUMES</vt:lpstr>
      <vt:lpstr>VENTASarrib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PE097GV3U PTO EMPRESA GRATIS</dc:title>
  <dc:creator>E.DITOR CONSULTING</dc:creator>
  <cp:lastModifiedBy>Javier Leonardo Carranza Martinez</cp:lastModifiedBy>
  <cp:lastPrinted>2013-11-07T18:00:18Z</cp:lastPrinted>
  <dcterms:created xsi:type="dcterms:W3CDTF">2004-03-31T08:32:20Z</dcterms:created>
  <dcterms:modified xsi:type="dcterms:W3CDTF">2013-11-26T22:21:04Z</dcterms:modified>
</cp:coreProperties>
</file>